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11805" windowHeight="7050" activeTab="0"/>
  </bookViews>
  <sheets>
    <sheet name="Chlorite horizontal" sheetId="1" r:id="rId1"/>
    <sheet name="Chlorite vertikal" sheetId="2" r:id="rId2"/>
  </sheets>
  <definedNames/>
  <calcPr fullCalcOnLoad="1"/>
</workbook>
</file>

<file path=xl/sharedStrings.xml><?xml version="1.0" encoding="utf-8"?>
<sst xmlns="http://schemas.openxmlformats.org/spreadsheetml/2006/main" count="1318" uniqueCount="87">
  <si>
    <t>Na</t>
  </si>
  <si>
    <t>K</t>
  </si>
  <si>
    <t>Ca</t>
  </si>
  <si>
    <t>Fe</t>
  </si>
  <si>
    <t>Mg</t>
  </si>
  <si>
    <t>Ti</t>
  </si>
  <si>
    <t>Mn</t>
  </si>
  <si>
    <t>Si</t>
  </si>
  <si>
    <t>Cr</t>
  </si>
  <si>
    <t>Al</t>
  </si>
  <si>
    <t>XFe</t>
  </si>
  <si>
    <t>XMg</t>
  </si>
  <si>
    <t>Na+K+2Ca pfu</t>
  </si>
  <si>
    <t>Al[4] pfu</t>
  </si>
  <si>
    <t>mol% Al[4]</t>
  </si>
  <si>
    <t>Al[6] pfu</t>
  </si>
  <si>
    <t>scheinb. □[6] pfu</t>
  </si>
  <si>
    <t>RP8</t>
  </si>
  <si>
    <t>-</t>
  </si>
  <si>
    <t>GV1</t>
  </si>
  <si>
    <t>SMGM</t>
  </si>
  <si>
    <t>SMGM11</t>
  </si>
  <si>
    <t>SMGM10</t>
  </si>
  <si>
    <t>SMGM2</t>
  </si>
  <si>
    <t>SMGM16</t>
  </si>
  <si>
    <t>8/8-4</t>
  </si>
  <si>
    <t>Neuras</t>
  </si>
  <si>
    <t>RP27</t>
  </si>
  <si>
    <t>21/6-7</t>
  </si>
  <si>
    <t>21/6-8</t>
  </si>
  <si>
    <t>21/6-9</t>
  </si>
  <si>
    <t>14/5-4</t>
  </si>
  <si>
    <t>SMCM</t>
  </si>
  <si>
    <t>RP3</t>
  </si>
  <si>
    <t>Blank´s Mine</t>
  </si>
  <si>
    <t>14/6-3</t>
  </si>
  <si>
    <r>
      <t>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:</t>
    </r>
  </si>
  <si>
    <t>CATHELINEAU (1988)</t>
  </si>
  <si>
    <t>Al[6]-Korrektur nach KRANIDIOTIS und MCLEAN (1987)</t>
  </si>
  <si>
    <r>
      <t>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</t>
    </r>
  </si>
  <si>
    <t>KRANIDIOTIS und MCLEAN (1987)</t>
  </si>
  <si>
    <t>Al[6]-Korrektur nach JOWETT (1991)</t>
  </si>
  <si>
    <t>JOWETT (1991)</t>
  </si>
  <si>
    <t>Al[6]-Korrektur nach ZHANG und FYFE (1995)</t>
  </si>
  <si>
    <t>ZHANG und FYFE (1995)</t>
  </si>
  <si>
    <t>WALSHE bei 1bar (1986)</t>
  </si>
  <si>
    <t>WALSHE bei 1kbar (1986)</t>
  </si>
  <si>
    <t>Lokalität</t>
  </si>
  <si>
    <t>Probe</t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</si>
  <si>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</si>
  <si>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</si>
  <si>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CaO</t>
  </si>
  <si>
    <t>FeO</t>
  </si>
  <si>
    <t>MgO</t>
  </si>
  <si>
    <t>MnO</t>
  </si>
  <si>
    <r>
      <t>SiO</t>
    </r>
    <r>
      <rPr>
        <vertAlign val="subscript"/>
        <sz val="10"/>
        <rFont val="Arial"/>
        <family val="2"/>
      </rPr>
      <t>2</t>
    </r>
  </si>
  <si>
    <r>
      <t>TiO</t>
    </r>
    <r>
      <rPr>
        <vertAlign val="subscript"/>
        <sz val="10"/>
        <rFont val="Arial"/>
        <family val="2"/>
      </rPr>
      <t>2</t>
    </r>
  </si>
  <si>
    <r>
      <t>Cr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</si>
  <si>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</si>
  <si>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</si>
  <si>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Summe</t>
  </si>
  <si>
    <r>
      <t>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[°C]</t>
    </r>
  </si>
  <si>
    <r>
      <t>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[°C]</t>
    </r>
  </si>
  <si>
    <r>
      <t>T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[°C]</t>
    </r>
  </si>
  <si>
    <r>
      <t>T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[°C]</t>
    </r>
  </si>
  <si>
    <t>E von GVM</t>
  </si>
  <si>
    <t>GVM</t>
  </si>
  <si>
    <t>N von Wohler M.</t>
  </si>
  <si>
    <r>
      <t>T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XFe&lt;0,6 [°C]</t>
    </r>
  </si>
  <si>
    <r>
      <t>T</t>
    </r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 xml:space="preserve"> [°C]</t>
    </r>
  </si>
  <si>
    <t>CATHELINEAU &amp; NIEVA (1985)</t>
  </si>
  <si>
    <r>
      <t>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</si>
  <si>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r>
      <t>Al[4]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</si>
  <si>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r>
      <t>Al[4]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XFe&lt;0,6</t>
    </r>
  </si>
  <si>
    <r>
      <t>T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XFe&lt;0,6</t>
    </r>
  </si>
  <si>
    <r>
      <t>Al[4]</t>
    </r>
    <r>
      <rPr>
        <vertAlign val="superscript"/>
        <sz val="10"/>
        <rFont val="Arial"/>
        <family val="2"/>
      </rPr>
      <t>5</t>
    </r>
  </si>
  <si>
    <r>
      <t>T</t>
    </r>
    <r>
      <rPr>
        <vertAlign val="superscript"/>
        <sz val="10"/>
        <rFont val="Arial"/>
        <family val="2"/>
      </rPr>
      <t>5</t>
    </r>
  </si>
  <si>
    <r>
      <t>T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; LogO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; logO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(hm-mt)</t>
    </r>
    <r>
      <rPr>
        <vertAlign val="superscript"/>
        <sz val="10"/>
        <rFont val="Arial"/>
        <family val="2"/>
      </rPr>
      <t>5</t>
    </r>
  </si>
  <si>
    <r>
      <t>T</t>
    </r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>; LogO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; logO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(hm-mt)</t>
    </r>
    <r>
      <rPr>
        <vertAlign val="superscript"/>
        <sz val="10"/>
        <rFont val="Arial"/>
        <family val="2"/>
      </rPr>
      <t>6</t>
    </r>
  </si>
  <si>
    <r>
      <t>Al[4]</t>
    </r>
    <r>
      <rPr>
        <vertAlign val="superscript"/>
        <sz val="10"/>
        <rFont val="Arial"/>
        <family val="2"/>
      </rPr>
      <t>3</t>
    </r>
  </si>
  <si>
    <r>
      <t>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[°C]</t>
    </r>
  </si>
  <si>
    <r>
      <t>logfO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7</t>
    </r>
  </si>
  <si>
    <r>
      <t>logfS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(g)@T</t>
    </r>
    <r>
      <rPr>
        <vertAlign val="superscript"/>
        <sz val="10"/>
        <rFont val="Arial"/>
        <family val="2"/>
      </rPr>
      <t>7</t>
    </r>
  </si>
  <si>
    <r>
      <t>T</t>
    </r>
    <r>
      <rPr>
        <vertAlign val="superscript"/>
        <sz val="10"/>
        <rFont val="Arial"/>
        <family val="2"/>
      </rPr>
      <t>6</t>
    </r>
  </si>
  <si>
    <t>"Die Gold-Kupfer-Mineralisationen südlich von Rehoboth, Namibia"</t>
  </si>
  <si>
    <t>Sven Wille</t>
  </si>
  <si>
    <t>Mikrosondenanalysen von Chlorit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</si>
</sst>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8">
    <font>
      <sz val="10"/>
      <name val="Arial"/>
      <family val="0"/>
    </font>
    <font>
      <sz val="12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7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5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left"/>
    </xf>
    <xf numFmtId="173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textRotation="90"/>
    </xf>
    <xf numFmtId="2" fontId="0" fillId="3" borderId="0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left"/>
    </xf>
    <xf numFmtId="49" fontId="0" fillId="3" borderId="0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49" fontId="0" fillId="3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72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7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Z250"/>
  <sheetViews>
    <sheetView tabSelected="1" zoomScale="75" zoomScaleNormal="75" workbookViewId="0" topLeftCell="A1">
      <selection activeCell="C3" sqref="C3"/>
    </sheetView>
  </sheetViews>
  <sheetFormatPr defaultColWidth="11.421875" defaultRowHeight="12.75"/>
  <cols>
    <col min="1" max="2" width="11.421875" style="4" customWidth="1"/>
    <col min="3" max="3" width="14.421875" style="8" customWidth="1"/>
    <col min="4" max="4" width="9.7109375" style="4" customWidth="1"/>
    <col min="5" max="5" width="5.421875" style="4" customWidth="1"/>
    <col min="6" max="6" width="6.28125" style="3" customWidth="1"/>
    <col min="7" max="7" width="6.7109375" style="3" customWidth="1"/>
    <col min="8" max="9" width="6.28125" style="4" customWidth="1"/>
    <col min="10" max="10" width="6.57421875" style="4" customWidth="1"/>
    <col min="11" max="11" width="6.140625" style="4" customWidth="1"/>
    <col min="12" max="14" width="6.7109375" style="4" customWidth="1"/>
    <col min="15" max="15" width="5.8515625" style="4" customWidth="1"/>
    <col min="16" max="16" width="7.00390625" style="4" customWidth="1"/>
    <col min="17" max="17" width="5.7109375" style="4" customWidth="1"/>
    <col min="18" max="18" width="6.00390625" style="4" customWidth="1"/>
    <col min="19" max="19" width="7.7109375" style="4" customWidth="1"/>
    <col min="20" max="26" width="6.00390625" style="4" bestFit="1" customWidth="1"/>
    <col min="27" max="27" width="7.57421875" style="4" bestFit="1" customWidth="1"/>
    <col min="28" max="28" width="5.57421875" style="6" bestFit="1" customWidth="1"/>
    <col min="29" max="29" width="5.57421875" style="2" bestFit="1" customWidth="1"/>
    <col min="30" max="30" width="13.28125" style="9" bestFit="1" customWidth="1"/>
    <col min="31" max="31" width="8.00390625" style="4" bestFit="1" customWidth="1"/>
    <col min="32" max="32" width="9.7109375" style="4" bestFit="1" customWidth="1"/>
    <col min="33" max="33" width="8.00390625" style="4" bestFit="1" customWidth="1"/>
    <col min="34" max="34" width="15.00390625" style="4" bestFit="1" customWidth="1"/>
    <col min="35" max="35" width="7.57421875" style="7" customWidth="1"/>
    <col min="36" max="36" width="6.421875" style="2" bestFit="1" customWidth="1"/>
    <col min="37" max="37" width="5.57421875" style="4" bestFit="1" customWidth="1"/>
    <col min="38" max="38" width="6.421875" style="4" bestFit="1" customWidth="1"/>
    <col min="39" max="39" width="13.00390625" style="2" bestFit="1" customWidth="1"/>
    <col min="40" max="40" width="14.140625" style="4" bestFit="1" customWidth="1"/>
    <col min="41" max="41" width="5.57421875" style="2" bestFit="1" customWidth="1"/>
    <col min="42" max="42" width="10.421875" style="5" customWidth="1"/>
    <col min="43" max="43" width="7.57421875" style="5" bestFit="1" customWidth="1"/>
    <col min="44" max="44" width="9.28125" style="5" customWidth="1"/>
    <col min="45" max="45" width="9.140625" style="10" customWidth="1"/>
    <col min="46" max="46" width="12.57421875" style="10" customWidth="1"/>
    <col min="47" max="47" width="9.7109375" style="2" customWidth="1"/>
    <col min="48" max="48" width="10.7109375" style="2" customWidth="1"/>
    <col min="49" max="49" width="12.421875" style="2" customWidth="1"/>
    <col min="50" max="50" width="6.57421875" style="2" customWidth="1"/>
    <col min="51" max="51" width="9.57421875" style="2" customWidth="1"/>
    <col min="52" max="52" width="6.7109375" style="2" customWidth="1"/>
    <col min="53" max="53" width="9.7109375" style="2" customWidth="1"/>
    <col min="54" max="55" width="11.57421875" style="2" customWidth="1"/>
    <col min="56" max="56" width="9.7109375" style="4" customWidth="1"/>
    <col min="57" max="58" width="11.57421875" style="2" customWidth="1"/>
    <col min="59" max="59" width="11.57421875" style="4" customWidth="1"/>
    <col min="60" max="60" width="9.7109375" style="2" customWidth="1"/>
    <col min="61" max="61" width="5.8515625" style="2" customWidth="1"/>
    <col min="62" max="62" width="11.57421875" style="2" customWidth="1"/>
    <col min="63" max="64" width="11.57421875" style="4" customWidth="1"/>
    <col min="65" max="65" width="9.7109375" style="2" customWidth="1"/>
    <col min="66" max="66" width="6.140625" style="2" customWidth="1"/>
    <col min="67" max="67" width="6.7109375" style="2" customWidth="1"/>
    <col min="68" max="68" width="14.28125" style="2" customWidth="1"/>
    <col min="69" max="69" width="11.57421875" style="4" customWidth="1"/>
    <col min="70" max="70" width="9.7109375" style="2" customWidth="1"/>
    <col min="71" max="75" width="11.57421875" style="4" customWidth="1"/>
    <col min="76" max="76" width="9.7109375" style="2" customWidth="1"/>
    <col min="77" max="79" width="11.57421875" style="2" customWidth="1"/>
    <col min="80" max="83" width="11.57421875" style="4" customWidth="1"/>
    <col min="84" max="84" width="9.7109375" style="2" customWidth="1"/>
    <col min="85" max="85" width="5.421875" style="2" customWidth="1"/>
    <col min="86" max="86" width="18.7109375" style="2" customWidth="1"/>
    <col min="87" max="87" width="12.57421875" style="2" customWidth="1"/>
    <col min="88" max="88" width="12.140625" style="2" customWidth="1"/>
    <col min="89" max="90" width="18.7109375" style="2" customWidth="1"/>
    <col min="91" max="91" width="18.421875" style="2" customWidth="1"/>
    <col min="92" max="92" width="11.57421875" style="2" customWidth="1"/>
    <col min="93" max="95" width="13.28125" style="2" customWidth="1"/>
    <col min="96" max="96" width="9.7109375" style="2" customWidth="1"/>
    <col min="97" max="99" width="11.57421875" style="2" customWidth="1"/>
    <col min="100" max="100" width="11.57421875" style="4" customWidth="1"/>
    <col min="101" max="101" width="9.7109375" style="2" customWidth="1"/>
    <col min="102" max="104" width="11.57421875" style="2" customWidth="1"/>
    <col min="105" max="107" width="11.57421875" style="4" customWidth="1"/>
    <col min="108" max="109" width="11.57421875" style="2" customWidth="1"/>
    <col min="110" max="110" width="11.57421875" style="4" customWidth="1"/>
    <col min="111" max="111" width="11.57421875" style="2" customWidth="1"/>
    <col min="112" max="112" width="5.7109375" style="2" customWidth="1"/>
    <col min="113" max="114" width="7.28125" style="2" customWidth="1"/>
    <col min="115" max="115" width="6.140625" style="2" customWidth="1"/>
    <col min="116" max="116" width="5.421875" style="2" customWidth="1"/>
    <col min="117" max="118" width="5.8515625" style="2" customWidth="1"/>
    <col min="119" max="120" width="11.57421875" style="4" customWidth="1"/>
    <col min="121" max="121" width="9.7109375" style="4" customWidth="1"/>
    <col min="122" max="122" width="6.140625" style="4" customWidth="1"/>
    <col min="123" max="123" width="6.7109375" style="4" customWidth="1"/>
    <col min="124" max="124" width="5.8515625" style="4" customWidth="1"/>
    <col min="125" max="125" width="9.7109375" style="4" customWidth="1"/>
    <col min="126" max="126" width="5.7109375" style="4" customWidth="1"/>
    <col min="127" max="127" width="5.8515625" style="4" customWidth="1"/>
    <col min="128" max="16384" width="11.57421875" style="4" customWidth="1"/>
  </cols>
  <sheetData>
    <row r="1" spans="3:118" s="22" customFormat="1" ht="12.75">
      <c r="C1" s="23"/>
      <c r="F1" s="24"/>
      <c r="G1" s="24"/>
      <c r="AB1" s="25"/>
      <c r="AC1" s="26"/>
      <c r="AD1" s="27"/>
      <c r="AI1" s="28"/>
      <c r="AJ1" s="26"/>
      <c r="AM1" s="26"/>
      <c r="AO1" s="26"/>
      <c r="AP1" s="29"/>
      <c r="AQ1" s="29"/>
      <c r="AR1" s="29"/>
      <c r="AS1" s="30"/>
      <c r="AT1" s="30"/>
      <c r="AU1" s="26"/>
      <c r="AV1" s="26"/>
      <c r="AW1" s="26"/>
      <c r="AX1" s="26"/>
      <c r="AY1" s="26"/>
      <c r="AZ1" s="26"/>
      <c r="BA1" s="26"/>
      <c r="BB1" s="26"/>
      <c r="BC1" s="26"/>
      <c r="BE1" s="26"/>
      <c r="BF1" s="26"/>
      <c r="BH1" s="26"/>
      <c r="BI1" s="26"/>
      <c r="BJ1" s="26"/>
      <c r="BM1" s="26"/>
      <c r="BN1" s="26"/>
      <c r="BO1" s="26"/>
      <c r="BP1" s="26"/>
      <c r="BR1" s="26"/>
      <c r="BX1" s="26"/>
      <c r="BY1" s="26"/>
      <c r="BZ1" s="26"/>
      <c r="CA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W1" s="26"/>
      <c r="CX1" s="26"/>
      <c r="CY1" s="26"/>
      <c r="CZ1" s="26"/>
      <c r="DD1" s="26"/>
      <c r="DE1" s="26"/>
      <c r="DG1" s="26"/>
      <c r="DH1" s="26"/>
      <c r="DI1" s="26"/>
      <c r="DJ1" s="26"/>
      <c r="DK1" s="26"/>
      <c r="DL1" s="26"/>
      <c r="DM1" s="26"/>
      <c r="DN1" s="26"/>
    </row>
    <row r="2" spans="3:118" s="22" customFormat="1" ht="15.75">
      <c r="C2" s="18" t="s">
        <v>86</v>
      </c>
      <c r="D2" s="19"/>
      <c r="E2" s="19"/>
      <c r="F2" s="19"/>
      <c r="H2" s="20" t="s">
        <v>84</v>
      </c>
      <c r="AB2" s="25"/>
      <c r="AC2" s="26"/>
      <c r="AD2" s="27"/>
      <c r="AI2" s="28"/>
      <c r="AJ2" s="26"/>
      <c r="AM2" s="26"/>
      <c r="AO2" s="26"/>
      <c r="AP2" s="29"/>
      <c r="AQ2" s="29"/>
      <c r="AR2" s="29"/>
      <c r="AS2" s="30"/>
      <c r="AT2" s="30"/>
      <c r="AU2" s="26"/>
      <c r="AV2" s="26"/>
      <c r="AW2" s="26"/>
      <c r="AX2" s="26"/>
      <c r="AY2" s="26"/>
      <c r="AZ2" s="26"/>
      <c r="BA2" s="26"/>
      <c r="BB2" s="26"/>
      <c r="BC2" s="26"/>
      <c r="BE2" s="26"/>
      <c r="BF2" s="26"/>
      <c r="BH2" s="26"/>
      <c r="BI2" s="26"/>
      <c r="BJ2" s="26"/>
      <c r="BM2" s="26"/>
      <c r="BN2" s="26"/>
      <c r="BO2" s="26"/>
      <c r="BP2" s="26"/>
      <c r="BR2" s="26"/>
      <c r="BX2" s="26"/>
      <c r="BY2" s="26"/>
      <c r="BZ2" s="26"/>
      <c r="CA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W2" s="26"/>
      <c r="CX2" s="26"/>
      <c r="CY2" s="26"/>
      <c r="CZ2" s="26"/>
      <c r="DD2" s="26"/>
      <c r="DE2" s="26"/>
      <c r="DG2" s="26"/>
      <c r="DH2" s="26"/>
      <c r="DI2" s="26"/>
      <c r="DJ2" s="26"/>
      <c r="DK2" s="26"/>
      <c r="DL2" s="26"/>
      <c r="DM2" s="26"/>
      <c r="DN2" s="26"/>
    </row>
    <row r="3" spans="3:118" s="22" customFormat="1" ht="12.75">
      <c r="C3" s="21" t="s">
        <v>85</v>
      </c>
      <c r="D3" s="21">
        <v>2004</v>
      </c>
      <c r="E3" s="19"/>
      <c r="F3" s="19"/>
      <c r="G3" s="19"/>
      <c r="AB3" s="25"/>
      <c r="AC3" s="26"/>
      <c r="AD3" s="27"/>
      <c r="AI3" s="28"/>
      <c r="AJ3" s="26"/>
      <c r="AM3" s="26"/>
      <c r="AO3" s="26"/>
      <c r="AP3" s="29"/>
      <c r="AQ3" s="29"/>
      <c r="AR3" s="29"/>
      <c r="AS3" s="30"/>
      <c r="AT3" s="30"/>
      <c r="AU3" s="26"/>
      <c r="AV3" s="26"/>
      <c r="AW3" s="26"/>
      <c r="AX3" s="26"/>
      <c r="AY3" s="26"/>
      <c r="AZ3" s="26"/>
      <c r="BA3" s="26"/>
      <c r="BB3" s="26"/>
      <c r="BC3" s="26"/>
      <c r="BE3" s="26"/>
      <c r="BF3" s="26"/>
      <c r="BH3" s="26"/>
      <c r="BI3" s="26"/>
      <c r="BJ3" s="26"/>
      <c r="BM3" s="26"/>
      <c r="BN3" s="26"/>
      <c r="BO3" s="26"/>
      <c r="BP3" s="26"/>
      <c r="BR3" s="26"/>
      <c r="BX3" s="26"/>
      <c r="BY3" s="26"/>
      <c r="BZ3" s="26"/>
      <c r="CA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W3" s="26"/>
      <c r="CX3" s="26"/>
      <c r="CY3" s="26"/>
      <c r="CZ3" s="26"/>
      <c r="DD3" s="26"/>
      <c r="DE3" s="26"/>
      <c r="DG3" s="26"/>
      <c r="DH3" s="26"/>
      <c r="DI3" s="26"/>
      <c r="DJ3" s="26"/>
      <c r="DK3" s="26"/>
      <c r="DL3" s="26"/>
      <c r="DM3" s="26"/>
      <c r="DN3" s="26"/>
    </row>
    <row r="4" spans="3:118" s="22" customFormat="1" ht="12.75">
      <c r="C4" s="23"/>
      <c r="F4" s="24"/>
      <c r="G4" s="24"/>
      <c r="AB4" s="25"/>
      <c r="AC4" s="26"/>
      <c r="AD4" s="27"/>
      <c r="AI4" s="28"/>
      <c r="AJ4" s="26"/>
      <c r="AM4" s="26"/>
      <c r="AO4" s="26"/>
      <c r="AP4" s="29"/>
      <c r="AQ4" s="29"/>
      <c r="AR4" s="29"/>
      <c r="AS4" s="30"/>
      <c r="AT4" s="30"/>
      <c r="AU4" s="26"/>
      <c r="AV4" s="26"/>
      <c r="AW4" s="26"/>
      <c r="AX4" s="26"/>
      <c r="AY4" s="26"/>
      <c r="AZ4" s="26"/>
      <c r="BA4" s="26"/>
      <c r="BB4" s="26"/>
      <c r="BC4" s="26"/>
      <c r="BE4" s="26"/>
      <c r="BF4" s="26"/>
      <c r="BH4" s="26"/>
      <c r="BI4" s="26"/>
      <c r="BJ4" s="26"/>
      <c r="BM4" s="26"/>
      <c r="BN4" s="26"/>
      <c r="BO4" s="26"/>
      <c r="BP4" s="26"/>
      <c r="BR4" s="26"/>
      <c r="BX4" s="26"/>
      <c r="BY4" s="26"/>
      <c r="BZ4" s="26"/>
      <c r="CA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W4" s="26"/>
      <c r="CX4" s="26"/>
      <c r="CY4" s="26"/>
      <c r="CZ4" s="26"/>
      <c r="DD4" s="26"/>
      <c r="DE4" s="26"/>
      <c r="DG4" s="26"/>
      <c r="DH4" s="26"/>
      <c r="DI4" s="26"/>
      <c r="DJ4" s="26"/>
      <c r="DK4" s="26"/>
      <c r="DL4" s="26"/>
      <c r="DM4" s="26"/>
      <c r="DN4" s="26"/>
    </row>
    <row r="5" spans="3:156" s="31" customFormat="1" ht="15.75">
      <c r="C5" s="48" t="s">
        <v>47</v>
      </c>
      <c r="D5" s="49" t="s">
        <v>48</v>
      </c>
      <c r="E5" s="48" t="s">
        <v>49</v>
      </c>
      <c r="F5" s="48" t="s">
        <v>50</v>
      </c>
      <c r="G5" s="48" t="s">
        <v>51</v>
      </c>
      <c r="H5" s="48" t="s">
        <v>52</v>
      </c>
      <c r="I5" s="48" t="s">
        <v>53</v>
      </c>
      <c r="J5" s="48" t="s">
        <v>56</v>
      </c>
      <c r="K5" s="48" t="s">
        <v>54</v>
      </c>
      <c r="L5" s="48" t="s">
        <v>55</v>
      </c>
      <c r="M5" s="48" t="s">
        <v>57</v>
      </c>
      <c r="N5" s="48" t="s">
        <v>58</v>
      </c>
      <c r="O5" s="48" t="s">
        <v>59</v>
      </c>
      <c r="P5" s="48" t="s">
        <v>60</v>
      </c>
      <c r="Q5" s="48" t="s">
        <v>0</v>
      </c>
      <c r="R5" s="48" t="s">
        <v>1</v>
      </c>
      <c r="S5" s="48" t="s">
        <v>2</v>
      </c>
      <c r="T5" s="48" t="s">
        <v>3</v>
      </c>
      <c r="U5" s="48" t="s">
        <v>4</v>
      </c>
      <c r="V5" s="48" t="s">
        <v>5</v>
      </c>
      <c r="W5" s="48" t="s">
        <v>6</v>
      </c>
      <c r="X5" s="48" t="s">
        <v>7</v>
      </c>
      <c r="Y5" s="48" t="s">
        <v>8</v>
      </c>
      <c r="Z5" s="48" t="s">
        <v>9</v>
      </c>
      <c r="AA5" s="48" t="s">
        <v>60</v>
      </c>
      <c r="AB5" s="50" t="s">
        <v>10</v>
      </c>
      <c r="AC5" s="50" t="s">
        <v>11</v>
      </c>
      <c r="AD5" s="50" t="s">
        <v>12</v>
      </c>
      <c r="AE5" s="50" t="s">
        <v>13</v>
      </c>
      <c r="AF5" s="50" t="s">
        <v>14</v>
      </c>
      <c r="AG5" s="50" t="s">
        <v>15</v>
      </c>
      <c r="AH5" s="50" t="s">
        <v>16</v>
      </c>
      <c r="AI5" s="51" t="s">
        <v>61</v>
      </c>
      <c r="AJ5" s="51" t="s">
        <v>62</v>
      </c>
      <c r="AK5" s="50" t="s">
        <v>79</v>
      </c>
      <c r="AL5" s="51" t="s">
        <v>80</v>
      </c>
      <c r="AM5" s="50" t="s">
        <v>73</v>
      </c>
      <c r="AN5" s="52" t="s">
        <v>68</v>
      </c>
      <c r="AO5" s="50" t="s">
        <v>75</v>
      </c>
      <c r="AP5" s="51" t="s">
        <v>63</v>
      </c>
      <c r="AQ5" s="51" t="s">
        <v>64</v>
      </c>
      <c r="AR5" s="51" t="s">
        <v>69</v>
      </c>
      <c r="AS5" s="53" t="s">
        <v>81</v>
      </c>
      <c r="AT5" s="53" t="s">
        <v>82</v>
      </c>
      <c r="AU5" s="40"/>
      <c r="AV5" s="40"/>
      <c r="AW5" s="40"/>
      <c r="AX5" s="41"/>
      <c r="AY5" s="40"/>
      <c r="AZ5" s="40"/>
      <c r="BA5" s="41"/>
      <c r="BB5" s="40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0"/>
      <c r="BX5" s="41"/>
      <c r="BY5" s="41"/>
      <c r="BZ5" s="40"/>
      <c r="CA5" s="41"/>
      <c r="CB5" s="41"/>
      <c r="CC5" s="41"/>
      <c r="CD5" s="40"/>
      <c r="CE5" s="40"/>
      <c r="CF5" s="41"/>
      <c r="CG5" s="41"/>
      <c r="CH5" s="41"/>
      <c r="CI5" s="41"/>
      <c r="CJ5" s="40"/>
      <c r="CK5" s="41"/>
      <c r="CL5" s="40"/>
      <c r="CM5" s="40"/>
      <c r="CN5" s="40"/>
      <c r="CO5" s="40"/>
      <c r="CP5" s="40"/>
      <c r="CQ5" s="41"/>
      <c r="CR5" s="41"/>
      <c r="CS5" s="41"/>
      <c r="CT5" s="41"/>
      <c r="CU5" s="40"/>
      <c r="CV5" s="40"/>
      <c r="CW5" s="40"/>
      <c r="CX5" s="40"/>
      <c r="CY5" s="41"/>
      <c r="CZ5" s="41"/>
      <c r="DA5" s="42"/>
      <c r="DB5" s="41"/>
      <c r="DC5" s="41"/>
      <c r="DD5" s="41"/>
      <c r="DE5" s="41"/>
      <c r="DF5" s="42"/>
      <c r="DG5" s="41"/>
      <c r="DH5" s="41"/>
      <c r="DI5" s="41"/>
      <c r="DJ5" s="41"/>
      <c r="DK5" s="41"/>
      <c r="DL5" s="41"/>
      <c r="DM5" s="41"/>
      <c r="DN5" s="41"/>
      <c r="DO5" s="40"/>
      <c r="DP5" s="41"/>
      <c r="DQ5" s="41"/>
      <c r="DR5" s="41"/>
      <c r="DS5" s="41"/>
      <c r="DT5" s="40"/>
      <c r="DU5" s="40"/>
      <c r="DV5" s="40"/>
      <c r="DW5" s="41"/>
      <c r="DX5" s="41"/>
      <c r="DY5" s="40"/>
      <c r="DZ5" s="41"/>
      <c r="EA5" s="41"/>
      <c r="EB5" s="41"/>
      <c r="EC5" s="41"/>
      <c r="ED5" s="41"/>
      <c r="EE5" s="41"/>
      <c r="EF5" s="41"/>
      <c r="EG5" s="41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</row>
    <row r="6" spans="3:146" s="26" customFormat="1" ht="12.75" customHeight="1">
      <c r="C6" s="2" t="s">
        <v>65</v>
      </c>
      <c r="D6" s="45" t="s">
        <v>17</v>
      </c>
      <c r="E6" s="2">
        <v>0.023</v>
      </c>
      <c r="F6" s="2">
        <v>0.14</v>
      </c>
      <c r="G6" s="2">
        <v>0.031</v>
      </c>
      <c r="H6" s="2">
        <v>27.987</v>
      </c>
      <c r="I6" s="2">
        <v>12.639</v>
      </c>
      <c r="J6" s="2">
        <v>0.066</v>
      </c>
      <c r="K6" s="2">
        <v>0.461</v>
      </c>
      <c r="L6" s="2">
        <v>24.213</v>
      </c>
      <c r="M6" s="2">
        <v>0.034</v>
      </c>
      <c r="N6" s="2">
        <v>21.306</v>
      </c>
      <c r="O6" s="2">
        <v>11.052</v>
      </c>
      <c r="P6" s="2">
        <v>97.952</v>
      </c>
      <c r="Q6" s="2">
        <v>0.01</v>
      </c>
      <c r="R6" s="2">
        <v>0.039</v>
      </c>
      <c r="S6" s="2">
        <v>0.007</v>
      </c>
      <c r="T6" s="2">
        <v>5.08</v>
      </c>
      <c r="U6" s="2">
        <v>4.089</v>
      </c>
      <c r="V6" s="2">
        <v>0.011</v>
      </c>
      <c r="W6" s="2">
        <v>0.085</v>
      </c>
      <c r="X6" s="2">
        <v>5.255</v>
      </c>
      <c r="Y6" s="2">
        <v>0.006</v>
      </c>
      <c r="Z6" s="2">
        <v>5.45</v>
      </c>
      <c r="AA6" s="2">
        <v>20.032</v>
      </c>
      <c r="AB6" s="1">
        <v>0.5540407896171883</v>
      </c>
      <c r="AC6" s="1">
        <v>0.4459592103828117</v>
      </c>
      <c r="AD6" s="1">
        <v>0.063</v>
      </c>
      <c r="AE6" s="1">
        <v>2.745</v>
      </c>
      <c r="AF6" s="1">
        <v>68.625</v>
      </c>
      <c r="AG6" s="1">
        <v>2.705</v>
      </c>
      <c r="AH6" s="1">
        <v>0.029999999999999444</v>
      </c>
      <c r="AI6" s="5">
        <v>308.47</v>
      </c>
      <c r="AJ6" s="5">
        <v>379.99755000000005</v>
      </c>
      <c r="AK6" s="1">
        <v>3.0928285527320316</v>
      </c>
      <c r="AL6" s="5">
        <v>345.83982658959536</v>
      </c>
      <c r="AM6" s="1">
        <v>2.800404078961719</v>
      </c>
      <c r="AN6" s="5">
        <v>377.66445059439417</v>
      </c>
      <c r="AO6" s="1">
        <v>2.70253430733995</v>
      </c>
      <c r="AP6" s="5">
        <v>304.5091434395027</v>
      </c>
      <c r="AQ6" s="5">
        <v>296.27</v>
      </c>
      <c r="AR6" s="5">
        <v>326.029</v>
      </c>
      <c r="AS6" s="10">
        <v>-29.3202</v>
      </c>
      <c r="AT6" s="10">
        <v>-8.87343</v>
      </c>
      <c r="AX6" s="41"/>
      <c r="BN6" s="41"/>
      <c r="BT6" s="41"/>
      <c r="CA6" s="41"/>
      <c r="CD6" s="22"/>
      <c r="CF6" s="41"/>
      <c r="CK6" s="41"/>
      <c r="CL6" s="22"/>
      <c r="CM6" s="22"/>
      <c r="CN6" s="22"/>
      <c r="CO6" s="22"/>
      <c r="CQ6" s="41"/>
      <c r="EJ6" s="22"/>
      <c r="EK6" s="22"/>
      <c r="EL6" s="22"/>
      <c r="EM6" s="22"/>
      <c r="EN6" s="22"/>
      <c r="EO6" s="22"/>
      <c r="EP6" s="22"/>
    </row>
    <row r="7" spans="3:146" s="26" customFormat="1" ht="12.75">
      <c r="C7" s="2" t="s">
        <v>65</v>
      </c>
      <c r="D7" s="45" t="s">
        <v>17</v>
      </c>
      <c r="E7" s="2">
        <v>0.05</v>
      </c>
      <c r="F7" s="2">
        <v>0.017</v>
      </c>
      <c r="G7" s="2">
        <v>0.022</v>
      </c>
      <c r="H7" s="2">
        <v>28.804</v>
      </c>
      <c r="I7" s="2">
        <v>12.093</v>
      </c>
      <c r="J7" s="2">
        <v>0.065</v>
      </c>
      <c r="K7" s="2">
        <v>0.446</v>
      </c>
      <c r="L7" s="2">
        <v>23.699</v>
      </c>
      <c r="M7" s="2">
        <v>0.017</v>
      </c>
      <c r="N7" s="2">
        <v>22.044</v>
      </c>
      <c r="O7" s="2">
        <v>11.056</v>
      </c>
      <c r="P7" s="2">
        <v>98.31299999999999</v>
      </c>
      <c r="Q7" s="2">
        <v>0.021</v>
      </c>
      <c r="R7" s="2">
        <v>0.005</v>
      </c>
      <c r="S7" s="2">
        <v>0.005</v>
      </c>
      <c r="T7" s="2">
        <v>5.226</v>
      </c>
      <c r="U7" s="2">
        <v>3.91</v>
      </c>
      <c r="V7" s="2">
        <v>0.011</v>
      </c>
      <c r="W7" s="2">
        <v>0.082</v>
      </c>
      <c r="X7" s="2">
        <v>5.142</v>
      </c>
      <c r="Y7" s="2">
        <v>0.003</v>
      </c>
      <c r="Z7" s="2">
        <v>5.637</v>
      </c>
      <c r="AA7" s="2">
        <v>20.042</v>
      </c>
      <c r="AB7" s="1">
        <v>0.5720227670753065</v>
      </c>
      <c r="AC7" s="1">
        <v>0.4279772329246935</v>
      </c>
      <c r="AD7" s="1">
        <v>0.036000000000000004</v>
      </c>
      <c r="AE7" s="1">
        <v>2.8579999999999997</v>
      </c>
      <c r="AF7" s="1">
        <v>71.45</v>
      </c>
      <c r="AG7" s="1">
        <v>2.779</v>
      </c>
      <c r="AH7" s="1">
        <v>-0.008000000000000035</v>
      </c>
      <c r="AI7" s="5">
        <v>320.448</v>
      </c>
      <c r="AJ7" s="5">
        <v>398.1894199999999</v>
      </c>
      <c r="AK7" s="1">
        <v>3.1794159369527146</v>
      </c>
      <c r="AL7" s="5">
        <v>355.01808931698775</v>
      </c>
      <c r="AM7" s="1">
        <v>2.9152022767075305</v>
      </c>
      <c r="AN7" s="5">
        <v>395.9747631348511</v>
      </c>
      <c r="AO7" s="1">
        <v>2.8119666830122587</v>
      </c>
      <c r="AP7" s="5">
        <v>316.1308617359019</v>
      </c>
      <c r="AQ7" s="5">
        <v>317.056</v>
      </c>
      <c r="AR7" s="5">
        <v>357.995</v>
      </c>
      <c r="AS7" s="10">
        <v>-25.9214</v>
      </c>
      <c r="AT7" s="10">
        <v>-7.17107</v>
      </c>
      <c r="AX7" s="41"/>
      <c r="BN7" s="41"/>
      <c r="BT7" s="41"/>
      <c r="CA7" s="41"/>
      <c r="CD7" s="22"/>
      <c r="CF7" s="41"/>
      <c r="CK7" s="41"/>
      <c r="CL7" s="22"/>
      <c r="CM7" s="22"/>
      <c r="CN7" s="22"/>
      <c r="CO7" s="22"/>
      <c r="CQ7" s="41"/>
      <c r="EJ7" s="22"/>
      <c r="EK7" s="22"/>
      <c r="EL7" s="22"/>
      <c r="EM7" s="22"/>
      <c r="EN7" s="22"/>
      <c r="EO7" s="22"/>
      <c r="EP7" s="22"/>
    </row>
    <row r="8" spans="3:146" s="26" customFormat="1" ht="12.75">
      <c r="C8" s="2" t="s">
        <v>65</v>
      </c>
      <c r="D8" s="45" t="s">
        <v>17</v>
      </c>
      <c r="E8" s="2">
        <v>0.062</v>
      </c>
      <c r="F8" s="2">
        <v>0.313</v>
      </c>
      <c r="G8" s="2">
        <v>0.201</v>
      </c>
      <c r="H8" s="2">
        <v>27.354</v>
      </c>
      <c r="I8" s="2">
        <v>11.55</v>
      </c>
      <c r="J8" s="2">
        <v>0.073</v>
      </c>
      <c r="K8" s="2">
        <v>0.434</v>
      </c>
      <c r="L8" s="2">
        <v>25.543</v>
      </c>
      <c r="M8" s="2">
        <v>0.014</v>
      </c>
      <c r="N8" s="2">
        <v>21.309</v>
      </c>
      <c r="O8" s="2">
        <v>11.121</v>
      </c>
      <c r="P8" s="2">
        <v>97.97399999999999</v>
      </c>
      <c r="Q8" s="2">
        <v>0.026</v>
      </c>
      <c r="R8" s="2">
        <v>0.086</v>
      </c>
      <c r="S8" s="2">
        <v>0.046</v>
      </c>
      <c r="T8" s="2">
        <v>4.934</v>
      </c>
      <c r="U8" s="2">
        <v>3.713</v>
      </c>
      <c r="V8" s="2">
        <v>0.012</v>
      </c>
      <c r="W8" s="2">
        <v>0.079</v>
      </c>
      <c r="X8" s="2">
        <v>5.509</v>
      </c>
      <c r="Y8" s="2">
        <v>0.002</v>
      </c>
      <c r="Z8" s="2">
        <v>5.417</v>
      </c>
      <c r="AA8" s="2">
        <v>19.824</v>
      </c>
      <c r="AB8" s="1">
        <v>0.5706025211055857</v>
      </c>
      <c r="AC8" s="1">
        <v>0.42939747889441426</v>
      </c>
      <c r="AD8" s="1">
        <v>0.204</v>
      </c>
      <c r="AE8" s="1">
        <v>2.4909999999999997</v>
      </c>
      <c r="AF8" s="1">
        <v>62.275</v>
      </c>
      <c r="AG8" s="1">
        <v>2.926</v>
      </c>
      <c r="AH8" s="1">
        <v>0.3359999999999996</v>
      </c>
      <c r="AI8" s="5" t="s">
        <v>18</v>
      </c>
      <c r="AJ8" s="5" t="s">
        <v>18</v>
      </c>
      <c r="AK8" s="1" t="s">
        <v>18</v>
      </c>
      <c r="AL8" s="5" t="s">
        <v>18</v>
      </c>
      <c r="AM8" s="1" t="s">
        <v>18</v>
      </c>
      <c r="AN8" s="5" t="s">
        <v>18</v>
      </c>
      <c r="AO8" s="1" t="s">
        <v>18</v>
      </c>
      <c r="AP8" s="5" t="s">
        <v>18</v>
      </c>
      <c r="AQ8" s="5">
        <v>248.986</v>
      </c>
      <c r="AR8" s="5">
        <v>264.887</v>
      </c>
      <c r="AS8" s="10">
        <v>-36.3668</v>
      </c>
      <c r="AT8" s="10">
        <v>-12.46251</v>
      </c>
      <c r="AX8" s="41"/>
      <c r="BN8" s="41"/>
      <c r="BT8" s="41"/>
      <c r="CA8" s="41"/>
      <c r="CD8" s="22"/>
      <c r="CF8" s="41"/>
      <c r="CK8" s="41"/>
      <c r="CL8" s="22"/>
      <c r="CM8" s="22"/>
      <c r="CN8" s="22"/>
      <c r="CO8" s="22"/>
      <c r="CQ8" s="41"/>
      <c r="EJ8" s="22"/>
      <c r="EK8" s="22"/>
      <c r="EL8" s="22"/>
      <c r="EM8" s="22"/>
      <c r="EN8" s="22"/>
      <c r="EO8" s="22"/>
      <c r="EP8" s="22"/>
    </row>
    <row r="9" spans="3:146" s="26" customFormat="1" ht="12.75">
      <c r="C9" s="2" t="s">
        <v>65</v>
      </c>
      <c r="D9" s="45" t="s">
        <v>17</v>
      </c>
      <c r="E9" s="2">
        <v>0.054</v>
      </c>
      <c r="F9" s="2">
        <v>0.063</v>
      </c>
      <c r="G9" s="2">
        <v>0.036</v>
      </c>
      <c r="H9" s="2">
        <v>28.732</v>
      </c>
      <c r="I9" s="2">
        <v>12.154</v>
      </c>
      <c r="J9" s="2">
        <v>0.062</v>
      </c>
      <c r="K9" s="2">
        <v>0.432</v>
      </c>
      <c r="L9" s="2">
        <v>24.047</v>
      </c>
      <c r="M9" s="2">
        <v>0.012</v>
      </c>
      <c r="N9" s="2">
        <v>21.124</v>
      </c>
      <c r="O9" s="2">
        <v>10.981</v>
      </c>
      <c r="P9" s="2">
        <v>97.69699999999999</v>
      </c>
      <c r="Q9" s="2">
        <v>0.023</v>
      </c>
      <c r="R9" s="2">
        <v>0.018</v>
      </c>
      <c r="S9" s="2">
        <v>0.008</v>
      </c>
      <c r="T9" s="2">
        <v>5.249</v>
      </c>
      <c r="U9" s="2">
        <v>3.957</v>
      </c>
      <c r="V9" s="2">
        <v>0.01</v>
      </c>
      <c r="W9" s="2">
        <v>0.08</v>
      </c>
      <c r="X9" s="2">
        <v>5.253</v>
      </c>
      <c r="Y9" s="2">
        <v>0.002</v>
      </c>
      <c r="Z9" s="2">
        <v>5.438</v>
      </c>
      <c r="AA9" s="2">
        <v>20.038</v>
      </c>
      <c r="AB9" s="1">
        <v>0.5701716271996524</v>
      </c>
      <c r="AC9" s="1">
        <v>0.4298283728003476</v>
      </c>
      <c r="AD9" s="1">
        <v>0.056999999999999995</v>
      </c>
      <c r="AE9" s="1">
        <v>2.747</v>
      </c>
      <c r="AF9" s="1">
        <v>68.675</v>
      </c>
      <c r="AG9" s="1">
        <v>2.691</v>
      </c>
      <c r="AH9" s="1">
        <v>0.013000000000001538</v>
      </c>
      <c r="AI9" s="5">
        <v>308.682</v>
      </c>
      <c r="AJ9" s="5">
        <v>380.31953</v>
      </c>
      <c r="AK9" s="1">
        <v>3.0901201390397564</v>
      </c>
      <c r="AL9" s="5">
        <v>345.55273473821416</v>
      </c>
      <c r="AM9" s="1">
        <v>2.804017162719965</v>
      </c>
      <c r="AN9" s="5">
        <v>378.2407374538344</v>
      </c>
      <c r="AO9" s="1">
        <v>2.701333949163589</v>
      </c>
      <c r="AP9" s="5">
        <v>304.38166540117317</v>
      </c>
      <c r="AQ9" s="5">
        <v>296.429</v>
      </c>
      <c r="AR9" s="5">
        <v>325.137</v>
      </c>
      <c r="AS9" s="10">
        <f>-29.7577</f>
        <v>-29.7577</v>
      </c>
      <c r="AT9" s="10">
        <v>-9.08284</v>
      </c>
      <c r="AX9" s="41"/>
      <c r="BN9" s="41"/>
      <c r="BT9" s="41"/>
      <c r="CA9" s="41"/>
      <c r="CD9" s="22"/>
      <c r="CF9" s="41"/>
      <c r="CK9" s="41"/>
      <c r="CL9" s="22"/>
      <c r="CM9" s="22"/>
      <c r="CN9" s="22"/>
      <c r="CO9" s="22"/>
      <c r="CQ9" s="41"/>
      <c r="EJ9" s="22"/>
      <c r="EK9" s="22"/>
      <c r="EL9" s="22"/>
      <c r="EM9" s="22"/>
      <c r="EN9" s="22"/>
      <c r="EO9" s="22"/>
      <c r="EP9" s="22"/>
    </row>
    <row r="10" spans="3:146" s="26" customFormat="1" ht="12.75">
      <c r="C10" s="2" t="s">
        <v>65</v>
      </c>
      <c r="D10" s="45" t="s">
        <v>17</v>
      </c>
      <c r="E10" s="2">
        <v>0.007</v>
      </c>
      <c r="F10" s="2">
        <v>0.008</v>
      </c>
      <c r="G10" s="2">
        <v>0.014</v>
      </c>
      <c r="H10" s="2">
        <v>28.902</v>
      </c>
      <c r="I10" s="2">
        <v>11.942</v>
      </c>
      <c r="J10" s="2">
        <v>0.028</v>
      </c>
      <c r="K10" s="2">
        <v>0.406</v>
      </c>
      <c r="L10" s="2">
        <v>24.108</v>
      </c>
      <c r="M10" s="2">
        <v>0</v>
      </c>
      <c r="N10" s="2">
        <v>21.959</v>
      </c>
      <c r="O10" s="2">
        <v>11.087</v>
      </c>
      <c r="P10" s="2">
        <v>98.46100000000001</v>
      </c>
      <c r="Q10" s="2">
        <v>0.003</v>
      </c>
      <c r="R10" s="2">
        <v>0.002</v>
      </c>
      <c r="S10" s="2">
        <v>0.003</v>
      </c>
      <c r="T10" s="2">
        <v>5.229</v>
      </c>
      <c r="U10" s="2">
        <v>3.851</v>
      </c>
      <c r="V10" s="2">
        <v>0.005</v>
      </c>
      <c r="W10" s="2">
        <v>0.074</v>
      </c>
      <c r="X10" s="2">
        <v>5.216</v>
      </c>
      <c r="Y10" s="2">
        <v>0</v>
      </c>
      <c r="Z10" s="2">
        <v>5.599</v>
      </c>
      <c r="AA10" s="2">
        <v>19.982000000000003</v>
      </c>
      <c r="AB10" s="1">
        <v>0.5758810572687225</v>
      </c>
      <c r="AC10" s="1">
        <v>0.4241189427312775</v>
      </c>
      <c r="AD10" s="1">
        <v>0.011</v>
      </c>
      <c r="AE10" s="1">
        <v>2.784</v>
      </c>
      <c r="AF10" s="1">
        <v>69.6</v>
      </c>
      <c r="AG10" s="1">
        <v>2.815</v>
      </c>
      <c r="AH10" s="1">
        <v>0.02599999999999865</v>
      </c>
      <c r="AI10" s="5">
        <v>312.604</v>
      </c>
      <c r="AJ10" s="5">
        <v>386.27616</v>
      </c>
      <c r="AK10" s="1">
        <v>3.218116740088106</v>
      </c>
      <c r="AL10" s="5">
        <v>359.12037444933924</v>
      </c>
      <c r="AM10" s="1">
        <v>2.841588105726872</v>
      </c>
      <c r="AN10" s="5">
        <v>384.23330286343605</v>
      </c>
      <c r="AO10" s="1">
        <v>2.7372011982378854</v>
      </c>
      <c r="AP10" s="5">
        <v>308.19076725286345</v>
      </c>
      <c r="AQ10" s="5">
        <v>300.104</v>
      </c>
      <c r="AR10" s="5">
        <v>332.228</v>
      </c>
      <c r="AS10" s="10">
        <f>-28.8668</f>
        <v>-28.8668</v>
      </c>
      <c r="AT10" s="10">
        <v>-8.49295</v>
      </c>
      <c r="AX10" s="41"/>
      <c r="BC10" s="22"/>
      <c r="BN10" s="41"/>
      <c r="BT10" s="41"/>
      <c r="CA10" s="41"/>
      <c r="CD10" s="22"/>
      <c r="CF10" s="41"/>
      <c r="CK10" s="41"/>
      <c r="CL10" s="22"/>
      <c r="CM10" s="22"/>
      <c r="CN10" s="22"/>
      <c r="CO10" s="22"/>
      <c r="CQ10" s="41"/>
      <c r="EJ10" s="22"/>
      <c r="EK10" s="22"/>
      <c r="EL10" s="22"/>
      <c r="EM10" s="22"/>
      <c r="EN10" s="22"/>
      <c r="EO10" s="22"/>
      <c r="EP10" s="22"/>
    </row>
    <row r="11" spans="3:146" s="26" customFormat="1" ht="12.75">
      <c r="C11" s="2" t="s">
        <v>65</v>
      </c>
      <c r="D11" s="45" t="s">
        <v>17</v>
      </c>
      <c r="E11" s="2">
        <v>0.018</v>
      </c>
      <c r="F11" s="2">
        <v>0.042</v>
      </c>
      <c r="G11" s="2">
        <v>0.098</v>
      </c>
      <c r="H11" s="2">
        <v>28.076</v>
      </c>
      <c r="I11" s="2">
        <v>11.641</v>
      </c>
      <c r="J11" s="2">
        <v>0.034</v>
      </c>
      <c r="K11" s="2">
        <v>0.367</v>
      </c>
      <c r="L11" s="2">
        <v>25.388</v>
      </c>
      <c r="M11" s="2">
        <v>0</v>
      </c>
      <c r="N11" s="2">
        <v>21.629</v>
      </c>
      <c r="O11" s="2">
        <v>11.167</v>
      </c>
      <c r="P11" s="2">
        <v>98.46</v>
      </c>
      <c r="Q11" s="2">
        <v>0.007</v>
      </c>
      <c r="R11" s="2">
        <v>0.011</v>
      </c>
      <c r="S11" s="2">
        <v>0.023</v>
      </c>
      <c r="T11" s="2">
        <v>5.043</v>
      </c>
      <c r="U11" s="2">
        <v>3.727</v>
      </c>
      <c r="V11" s="2">
        <v>0.006</v>
      </c>
      <c r="W11" s="2">
        <v>0.067</v>
      </c>
      <c r="X11" s="2">
        <v>5.453</v>
      </c>
      <c r="Y11" s="2">
        <v>0</v>
      </c>
      <c r="Z11" s="2">
        <v>5.475</v>
      </c>
      <c r="AA11" s="2">
        <v>19.811999999999998</v>
      </c>
      <c r="AB11" s="1">
        <v>0.5750285062713798</v>
      </c>
      <c r="AC11" s="1">
        <v>0.4249714937286202</v>
      </c>
      <c r="AD11" s="1">
        <v>0.064</v>
      </c>
      <c r="AE11" s="1">
        <v>2.5469999999999997</v>
      </c>
      <c r="AF11" s="1">
        <v>63.675</v>
      </c>
      <c r="AG11" s="1">
        <v>2.928</v>
      </c>
      <c r="AH11" s="1">
        <v>0.22899999999999915</v>
      </c>
      <c r="AI11" s="5">
        <v>287.48199999999997</v>
      </c>
      <c r="AJ11" s="5">
        <v>348.12152999999995</v>
      </c>
      <c r="AK11" s="1">
        <v>3.330519954389966</v>
      </c>
      <c r="AL11" s="5">
        <v>371.0351151653364</v>
      </c>
      <c r="AM11" s="1">
        <v>2.6045028506271377</v>
      </c>
      <c r="AN11" s="5">
        <v>346.41820467502845</v>
      </c>
      <c r="AO11" s="1">
        <v>2.500370344355758</v>
      </c>
      <c r="AP11" s="5">
        <v>283.0393305705815</v>
      </c>
      <c r="AQ11" s="5" t="s">
        <v>18</v>
      </c>
      <c r="AR11" s="5">
        <v>276.794</v>
      </c>
      <c r="AS11" s="10">
        <f>-34.9025</f>
        <v>-34.9025</v>
      </c>
      <c r="AT11" s="10">
        <v>-11.80545</v>
      </c>
      <c r="AX11" s="41"/>
      <c r="BC11" s="22"/>
      <c r="BN11" s="41"/>
      <c r="BT11" s="41"/>
      <c r="CA11" s="41"/>
      <c r="CD11" s="22"/>
      <c r="CF11" s="41"/>
      <c r="CK11" s="41"/>
      <c r="CL11" s="22"/>
      <c r="CM11" s="22"/>
      <c r="CN11" s="22"/>
      <c r="CO11" s="22"/>
      <c r="CQ11" s="41"/>
      <c r="EJ11" s="22"/>
      <c r="EK11" s="22"/>
      <c r="EL11" s="22"/>
      <c r="EM11" s="22"/>
      <c r="EN11" s="22"/>
      <c r="EO11" s="22"/>
      <c r="EP11" s="22"/>
    </row>
    <row r="12" spans="3:146" s="26" customFormat="1" ht="12.75">
      <c r="C12" s="2" t="s">
        <v>65</v>
      </c>
      <c r="D12" s="45" t="s">
        <v>17</v>
      </c>
      <c r="E12" s="2">
        <v>0.091</v>
      </c>
      <c r="F12" s="2">
        <v>0.045</v>
      </c>
      <c r="G12" s="2">
        <v>0.104</v>
      </c>
      <c r="H12" s="2">
        <v>27.31</v>
      </c>
      <c r="I12" s="2">
        <v>11.586</v>
      </c>
      <c r="J12" s="2">
        <v>0.044</v>
      </c>
      <c r="K12" s="2">
        <v>0.373</v>
      </c>
      <c r="L12" s="2">
        <v>24.884</v>
      </c>
      <c r="M12" s="2">
        <v>0.002</v>
      </c>
      <c r="N12" s="2">
        <v>21.341</v>
      </c>
      <c r="O12" s="2">
        <v>10.984</v>
      </c>
      <c r="P12" s="2">
        <v>96.76399999999997</v>
      </c>
      <c r="Q12" s="2">
        <v>0.038</v>
      </c>
      <c r="R12" s="2">
        <v>0.012</v>
      </c>
      <c r="S12" s="2">
        <v>0.024</v>
      </c>
      <c r="T12" s="2">
        <v>4.988</v>
      </c>
      <c r="U12" s="2">
        <v>3.771</v>
      </c>
      <c r="V12" s="2">
        <v>0.007</v>
      </c>
      <c r="W12" s="2">
        <v>0.069</v>
      </c>
      <c r="X12" s="2">
        <v>5.434</v>
      </c>
      <c r="Y12" s="2">
        <v>0</v>
      </c>
      <c r="Z12" s="2">
        <v>5.493</v>
      </c>
      <c r="AA12" s="2">
        <v>19.836</v>
      </c>
      <c r="AB12" s="1">
        <v>0.5694714008448454</v>
      </c>
      <c r="AC12" s="1">
        <v>0.4305285991551546</v>
      </c>
      <c r="AD12" s="1">
        <v>0.098</v>
      </c>
      <c r="AE12" s="1">
        <v>2.566</v>
      </c>
      <c r="AF12" s="1">
        <v>64.15</v>
      </c>
      <c r="AG12" s="1">
        <v>2.9270000000000005</v>
      </c>
      <c r="AH12" s="1">
        <v>0.23800000000000004</v>
      </c>
      <c r="AI12" s="5">
        <v>289.496</v>
      </c>
      <c r="AJ12" s="5">
        <v>351.18034</v>
      </c>
      <c r="AK12" s="1">
        <v>3.3256299805913923</v>
      </c>
      <c r="AL12" s="5">
        <v>370.51677794268755</v>
      </c>
      <c r="AM12" s="1">
        <v>2.6229471400844844</v>
      </c>
      <c r="AN12" s="5">
        <v>349.36006884347523</v>
      </c>
      <c r="AO12" s="1">
        <v>2.5204728740723823</v>
      </c>
      <c r="AP12" s="5">
        <v>285.174219226487</v>
      </c>
      <c r="AQ12" s="5" t="s">
        <v>18</v>
      </c>
      <c r="AR12" s="5">
        <v>279.232</v>
      </c>
      <c r="AS12" s="10">
        <f>-34.5333</f>
        <v>-34.5333</v>
      </c>
      <c r="AT12" s="10">
        <v>-11.73138</v>
      </c>
      <c r="AX12" s="41"/>
      <c r="BN12" s="41"/>
      <c r="BT12" s="41"/>
      <c r="CA12" s="41"/>
      <c r="CD12" s="22"/>
      <c r="CF12" s="41"/>
      <c r="CK12" s="41"/>
      <c r="CL12" s="22"/>
      <c r="CM12" s="22"/>
      <c r="CN12" s="22"/>
      <c r="CO12" s="22"/>
      <c r="CQ12" s="41"/>
      <c r="EJ12" s="22"/>
      <c r="EK12" s="22"/>
      <c r="EL12" s="22"/>
      <c r="EM12" s="22"/>
      <c r="EN12" s="22"/>
      <c r="EO12" s="22"/>
      <c r="EP12" s="22"/>
    </row>
    <row r="13" spans="3:146" s="26" customFormat="1" ht="12.75">
      <c r="C13" s="2" t="s">
        <v>65</v>
      </c>
      <c r="D13" s="45" t="s">
        <v>17</v>
      </c>
      <c r="E13" s="2">
        <v>0.066</v>
      </c>
      <c r="F13" s="2">
        <v>0.098</v>
      </c>
      <c r="G13" s="2">
        <v>0.162</v>
      </c>
      <c r="H13" s="2">
        <v>27.466</v>
      </c>
      <c r="I13" s="2">
        <v>11.472</v>
      </c>
      <c r="J13" s="2">
        <v>0.052</v>
      </c>
      <c r="K13" s="2">
        <v>0.326</v>
      </c>
      <c r="L13" s="2">
        <v>24.836</v>
      </c>
      <c r="M13" s="2">
        <v>0</v>
      </c>
      <c r="N13" s="2">
        <v>21.098</v>
      </c>
      <c r="O13" s="2">
        <v>10.939</v>
      </c>
      <c r="P13" s="2">
        <v>96.515</v>
      </c>
      <c r="Q13" s="2">
        <v>0.028</v>
      </c>
      <c r="R13" s="2">
        <v>0.027</v>
      </c>
      <c r="S13" s="2">
        <v>0.038</v>
      </c>
      <c r="T13" s="2">
        <v>5.037</v>
      </c>
      <c r="U13" s="2">
        <v>3.749</v>
      </c>
      <c r="V13" s="2">
        <v>0.009</v>
      </c>
      <c r="W13" s="2">
        <v>0.061</v>
      </c>
      <c r="X13" s="2">
        <v>5.446</v>
      </c>
      <c r="Y13" s="2">
        <v>0</v>
      </c>
      <c r="Z13" s="2">
        <v>5.452</v>
      </c>
      <c r="AA13" s="2">
        <v>19.847</v>
      </c>
      <c r="AB13" s="1">
        <v>0.5732984293193717</v>
      </c>
      <c r="AC13" s="1">
        <v>0.4267015706806283</v>
      </c>
      <c r="AD13" s="1">
        <v>0.131</v>
      </c>
      <c r="AE13" s="1">
        <v>2.5540000000000003</v>
      </c>
      <c r="AF13" s="1">
        <v>63.85</v>
      </c>
      <c r="AG13" s="1">
        <v>2.8979999999999997</v>
      </c>
      <c r="AH13" s="1">
        <v>0.24600000000000027</v>
      </c>
      <c r="AI13" s="5">
        <v>288.22400000000005</v>
      </c>
      <c r="AJ13" s="5">
        <v>349.24846</v>
      </c>
      <c r="AK13" s="1">
        <v>3.2993089005235596</v>
      </c>
      <c r="AL13" s="5">
        <v>367.72674345549734</v>
      </c>
      <c r="AM13" s="1">
        <v>2.6113298429319376</v>
      </c>
      <c r="AN13" s="5">
        <v>347.50710994764404</v>
      </c>
      <c r="AO13" s="1">
        <v>2.507713591623037</v>
      </c>
      <c r="AP13" s="5">
        <v>283.81918343036654</v>
      </c>
      <c r="AQ13" s="5" t="s">
        <v>18</v>
      </c>
      <c r="AR13" s="5">
        <v>277.007</v>
      </c>
      <c r="AS13" s="10">
        <f>-34.8817</f>
        <v>-34.8817</v>
      </c>
      <c r="AT13" s="10">
        <v>-11.80561</v>
      </c>
      <c r="AX13" s="41"/>
      <c r="BN13" s="41"/>
      <c r="BT13" s="41"/>
      <c r="CA13" s="41"/>
      <c r="CD13" s="22"/>
      <c r="CF13" s="41"/>
      <c r="CK13" s="41"/>
      <c r="CL13" s="22"/>
      <c r="CM13" s="22"/>
      <c r="CN13" s="22"/>
      <c r="CO13" s="22"/>
      <c r="EJ13" s="22"/>
      <c r="EK13" s="22"/>
      <c r="EL13" s="22"/>
      <c r="EM13" s="22"/>
      <c r="EN13" s="22"/>
      <c r="EO13" s="22"/>
      <c r="EP13" s="22"/>
    </row>
    <row r="14" spans="3:146" s="26" customFormat="1" ht="12.75">
      <c r="C14" s="2" t="s">
        <v>65</v>
      </c>
      <c r="D14" s="45" t="s">
        <v>17</v>
      </c>
      <c r="E14" s="2">
        <v>0.011</v>
      </c>
      <c r="F14" s="2">
        <v>0.038</v>
      </c>
      <c r="G14" s="2">
        <v>0.073</v>
      </c>
      <c r="H14" s="2">
        <v>28.288</v>
      </c>
      <c r="I14" s="2">
        <v>11.945</v>
      </c>
      <c r="J14" s="2">
        <v>0.043</v>
      </c>
      <c r="K14" s="2">
        <v>0.363</v>
      </c>
      <c r="L14" s="2">
        <v>24.602</v>
      </c>
      <c r="M14" s="2">
        <v>0.031</v>
      </c>
      <c r="N14" s="2">
        <v>21.476</v>
      </c>
      <c r="O14" s="2">
        <v>11.064</v>
      </c>
      <c r="P14" s="2">
        <v>97.934</v>
      </c>
      <c r="Q14" s="2">
        <v>0.004</v>
      </c>
      <c r="R14" s="2">
        <v>0.01</v>
      </c>
      <c r="S14" s="2">
        <v>0.017</v>
      </c>
      <c r="T14" s="2">
        <v>5.129</v>
      </c>
      <c r="U14" s="2">
        <v>3.86</v>
      </c>
      <c r="V14" s="2">
        <v>0.007</v>
      </c>
      <c r="W14" s="2">
        <v>0.067</v>
      </c>
      <c r="X14" s="2">
        <v>5.334</v>
      </c>
      <c r="Y14" s="2">
        <v>0.005</v>
      </c>
      <c r="Z14" s="2">
        <v>5.487</v>
      </c>
      <c r="AA14" s="2">
        <v>19.92</v>
      </c>
      <c r="AB14" s="1">
        <v>0.5705862721103572</v>
      </c>
      <c r="AC14" s="1">
        <v>0.4294137278896428</v>
      </c>
      <c r="AD14" s="1">
        <v>0.048</v>
      </c>
      <c r="AE14" s="1">
        <v>2.6660000000000004</v>
      </c>
      <c r="AF14" s="1">
        <v>66.65</v>
      </c>
      <c r="AG14" s="1">
        <v>2.8209999999999997</v>
      </c>
      <c r="AH14" s="1">
        <v>0.11600000000000082</v>
      </c>
      <c r="AI14" s="5">
        <v>300.09600000000006</v>
      </c>
      <c r="AJ14" s="5">
        <v>367.27934000000005</v>
      </c>
      <c r="AK14" s="1">
        <v>3.22041039047725</v>
      </c>
      <c r="AL14" s="5">
        <v>359.3635013905885</v>
      </c>
      <c r="AM14" s="1">
        <v>2.723058627211036</v>
      </c>
      <c r="AN14" s="5">
        <v>365.3278510401602</v>
      </c>
      <c r="AO14" s="1">
        <v>2.6202516836133056</v>
      </c>
      <c r="AP14" s="5">
        <v>295.7707287997331</v>
      </c>
      <c r="AQ14" s="5" t="s">
        <v>18</v>
      </c>
      <c r="AR14" s="5">
        <v>300.455</v>
      </c>
      <c r="AS14" s="10">
        <f>-32.1152</f>
        <v>-32.1152</v>
      </c>
      <c r="AT14" s="10">
        <v>-10.07329</v>
      </c>
      <c r="AX14" s="41"/>
      <c r="BN14" s="41"/>
      <c r="BT14" s="41"/>
      <c r="CA14" s="41"/>
      <c r="CD14" s="22"/>
      <c r="CF14" s="41"/>
      <c r="CK14" s="41"/>
      <c r="CL14" s="22"/>
      <c r="CM14" s="22"/>
      <c r="CN14" s="22"/>
      <c r="CO14" s="22"/>
      <c r="EJ14" s="22"/>
      <c r="EK14" s="22"/>
      <c r="EL14" s="22"/>
      <c r="EM14" s="22"/>
      <c r="EN14" s="22"/>
      <c r="EO14" s="22"/>
      <c r="EP14" s="22"/>
    </row>
    <row r="15" spans="3:146" s="26" customFormat="1" ht="12.75">
      <c r="C15" s="2" t="s">
        <v>65</v>
      </c>
      <c r="D15" s="45" t="s">
        <v>17</v>
      </c>
      <c r="E15" s="2">
        <v>0.079</v>
      </c>
      <c r="F15" s="2">
        <v>0.008</v>
      </c>
      <c r="G15" s="2">
        <v>0.084</v>
      </c>
      <c r="H15" s="2">
        <v>28.176</v>
      </c>
      <c r="I15" s="2">
        <v>12.25</v>
      </c>
      <c r="J15" s="2">
        <v>0.069</v>
      </c>
      <c r="K15" s="2">
        <v>0.41</v>
      </c>
      <c r="L15" s="2">
        <v>24.639</v>
      </c>
      <c r="M15" s="2">
        <v>0.031</v>
      </c>
      <c r="N15" s="2">
        <v>21.658</v>
      </c>
      <c r="O15" s="2">
        <v>11.141</v>
      </c>
      <c r="P15" s="2">
        <v>98.545</v>
      </c>
      <c r="Q15" s="2">
        <v>0.033</v>
      </c>
      <c r="R15" s="2">
        <v>0.002</v>
      </c>
      <c r="S15" s="2">
        <v>0.019</v>
      </c>
      <c r="T15" s="2">
        <v>5.073</v>
      </c>
      <c r="U15" s="2">
        <v>3.931</v>
      </c>
      <c r="V15" s="2">
        <v>0.011</v>
      </c>
      <c r="W15" s="2">
        <v>0.075</v>
      </c>
      <c r="X15" s="2">
        <v>5.305</v>
      </c>
      <c r="Y15" s="2">
        <v>0.005</v>
      </c>
      <c r="Z15" s="2">
        <v>5.496</v>
      </c>
      <c r="AA15" s="2">
        <v>19.95</v>
      </c>
      <c r="AB15" s="1">
        <v>0.5634162594402488</v>
      </c>
      <c r="AC15" s="1">
        <v>0.43658374055975124</v>
      </c>
      <c r="AD15" s="1">
        <v>0.07300000000000001</v>
      </c>
      <c r="AE15" s="1">
        <v>2.695</v>
      </c>
      <c r="AF15" s="1">
        <v>67.375</v>
      </c>
      <c r="AG15" s="1">
        <v>2.801</v>
      </c>
      <c r="AH15" s="1">
        <v>0.10899999999999939</v>
      </c>
      <c r="AI15" s="5">
        <v>303.17</v>
      </c>
      <c r="AJ15" s="5">
        <v>371.9480500000001</v>
      </c>
      <c r="AK15" s="1">
        <v>3.1953913816081743</v>
      </c>
      <c r="AL15" s="5">
        <v>356.71148645046645</v>
      </c>
      <c r="AM15" s="1">
        <v>2.751341625944025</v>
      </c>
      <c r="AN15" s="5">
        <v>369.838989338072</v>
      </c>
      <c r="AO15" s="1">
        <v>2.6506742141270547</v>
      </c>
      <c r="AP15" s="5">
        <v>299.0016015402932</v>
      </c>
      <c r="AQ15" s="5">
        <v>285.847</v>
      </c>
      <c r="AR15" s="5">
        <v>306.728</v>
      </c>
      <c r="AS15" s="10">
        <f>-31.3985</f>
        <v>-31.3985</v>
      </c>
      <c r="AT15" s="10">
        <v>-9.98466</v>
      </c>
      <c r="AX15" s="41"/>
      <c r="BC15" s="22"/>
      <c r="BN15" s="41"/>
      <c r="BT15" s="41"/>
      <c r="CA15" s="41"/>
      <c r="CD15" s="22"/>
      <c r="CF15" s="41"/>
      <c r="CK15" s="41"/>
      <c r="CL15" s="22"/>
      <c r="CM15" s="22"/>
      <c r="CN15" s="22"/>
      <c r="CO15" s="22"/>
      <c r="EJ15" s="22"/>
      <c r="EK15" s="22"/>
      <c r="EL15" s="22"/>
      <c r="EM15" s="22"/>
      <c r="EN15" s="22"/>
      <c r="EO15" s="22"/>
      <c r="EP15" s="22"/>
    </row>
    <row r="16" spans="3:146" s="26" customFormat="1" ht="12.75">
      <c r="C16" s="2" t="s">
        <v>65</v>
      </c>
      <c r="D16" s="45" t="s">
        <v>17</v>
      </c>
      <c r="E16" s="2">
        <v>0.068</v>
      </c>
      <c r="F16" s="2">
        <v>0.031</v>
      </c>
      <c r="G16" s="2">
        <v>0.088</v>
      </c>
      <c r="H16" s="2">
        <v>27.913</v>
      </c>
      <c r="I16" s="2">
        <v>11.837</v>
      </c>
      <c r="J16" s="2">
        <v>0.051</v>
      </c>
      <c r="K16" s="2">
        <v>0.353</v>
      </c>
      <c r="L16" s="2">
        <v>25.255</v>
      </c>
      <c r="M16" s="2">
        <v>0.048</v>
      </c>
      <c r="N16" s="2">
        <v>22.147</v>
      </c>
      <c r="O16" s="2">
        <v>11.245</v>
      </c>
      <c r="P16" s="2">
        <v>99.036</v>
      </c>
      <c r="Q16" s="2">
        <v>0.028</v>
      </c>
      <c r="R16" s="2">
        <v>0.008</v>
      </c>
      <c r="S16" s="2">
        <v>0.02</v>
      </c>
      <c r="T16" s="2">
        <v>4.979</v>
      </c>
      <c r="U16" s="2">
        <v>3.764</v>
      </c>
      <c r="V16" s="2">
        <v>0.008</v>
      </c>
      <c r="W16" s="2">
        <v>0.064</v>
      </c>
      <c r="X16" s="2">
        <v>5.387</v>
      </c>
      <c r="Y16" s="2">
        <v>0.008</v>
      </c>
      <c r="Z16" s="2">
        <v>5.568</v>
      </c>
      <c r="AA16" s="2">
        <v>19.833999999999996</v>
      </c>
      <c r="AB16" s="1">
        <v>0.5694841587555759</v>
      </c>
      <c r="AC16" s="1">
        <v>0.4305158412444241</v>
      </c>
      <c r="AD16" s="1">
        <v>0.07600000000000001</v>
      </c>
      <c r="AE16" s="1">
        <v>2.6130000000000004</v>
      </c>
      <c r="AF16" s="1">
        <v>65.325</v>
      </c>
      <c r="AG16" s="1">
        <v>2.955</v>
      </c>
      <c r="AH16" s="1">
        <v>0.23000000000000181</v>
      </c>
      <c r="AI16" s="5">
        <v>294.47800000000007</v>
      </c>
      <c r="AJ16" s="5">
        <v>358.74687000000006</v>
      </c>
      <c r="AK16" s="1">
        <v>3.3536389111289022</v>
      </c>
      <c r="AL16" s="5">
        <v>373.4857245796636</v>
      </c>
      <c r="AM16" s="1">
        <v>2.669948415875558</v>
      </c>
      <c r="AN16" s="5">
        <v>356.85677233215154</v>
      </c>
      <c r="AO16" s="1">
        <v>2.567470342902894</v>
      </c>
      <c r="AP16" s="5">
        <v>290.16535041628737</v>
      </c>
      <c r="AQ16" s="5" t="s">
        <v>18</v>
      </c>
      <c r="AR16" s="5">
        <v>286.251</v>
      </c>
      <c r="AS16" s="10">
        <f>-33.6348</f>
        <v>-33.6348</v>
      </c>
      <c r="AT16" s="10">
        <v>-11.11554</v>
      </c>
      <c r="AX16" s="41"/>
      <c r="BN16" s="41"/>
      <c r="BT16" s="41"/>
      <c r="CA16" s="41"/>
      <c r="CD16" s="22"/>
      <c r="CF16" s="41"/>
      <c r="CK16" s="41"/>
      <c r="CL16" s="22"/>
      <c r="CM16" s="22"/>
      <c r="CN16" s="22"/>
      <c r="CO16" s="22"/>
      <c r="EJ16" s="22"/>
      <c r="EK16" s="22"/>
      <c r="EL16" s="22"/>
      <c r="EM16" s="22"/>
      <c r="EN16" s="22"/>
      <c r="EO16" s="22"/>
      <c r="EP16" s="22"/>
    </row>
    <row r="17" spans="3:146" s="26" customFormat="1" ht="12.75">
      <c r="C17" s="2" t="s">
        <v>65</v>
      </c>
      <c r="D17" s="45" t="s">
        <v>17</v>
      </c>
      <c r="E17" s="2">
        <v>0.072</v>
      </c>
      <c r="F17" s="2">
        <v>0.048</v>
      </c>
      <c r="G17" s="2">
        <v>0.093</v>
      </c>
      <c r="H17" s="2">
        <v>27.642</v>
      </c>
      <c r="I17" s="2">
        <v>11.945</v>
      </c>
      <c r="J17" s="2">
        <v>0.068</v>
      </c>
      <c r="K17" s="2">
        <v>0.405</v>
      </c>
      <c r="L17" s="2">
        <v>25.716</v>
      </c>
      <c r="M17" s="2">
        <v>0.007</v>
      </c>
      <c r="N17" s="2">
        <v>22.189</v>
      </c>
      <c r="O17" s="2">
        <v>11.328</v>
      </c>
      <c r="P17" s="2">
        <v>99.513</v>
      </c>
      <c r="Q17" s="2">
        <v>0.029</v>
      </c>
      <c r="R17" s="2">
        <v>0.013</v>
      </c>
      <c r="S17" s="2">
        <v>0.021</v>
      </c>
      <c r="T17" s="2">
        <v>4.895</v>
      </c>
      <c r="U17" s="2">
        <v>3.77</v>
      </c>
      <c r="V17" s="2">
        <v>0.011</v>
      </c>
      <c r="W17" s="2">
        <v>0.073</v>
      </c>
      <c r="X17" s="2">
        <v>5.445</v>
      </c>
      <c r="Y17" s="2">
        <v>0.001</v>
      </c>
      <c r="Z17" s="2">
        <v>5.537</v>
      </c>
      <c r="AA17" s="2">
        <v>19.795</v>
      </c>
      <c r="AB17" s="1">
        <v>0.5649163300634737</v>
      </c>
      <c r="AC17" s="1">
        <v>0.43508366993652625</v>
      </c>
      <c r="AD17" s="1">
        <v>0.084</v>
      </c>
      <c r="AE17" s="1">
        <v>2.555</v>
      </c>
      <c r="AF17" s="1">
        <v>63.875</v>
      </c>
      <c r="AG17" s="1">
        <v>2.982</v>
      </c>
      <c r="AH17" s="1">
        <v>0.26900000000000107</v>
      </c>
      <c r="AI17" s="5">
        <v>288.33</v>
      </c>
      <c r="AJ17" s="5">
        <v>349.40944999999994</v>
      </c>
      <c r="AK17" s="1">
        <v>3.377441431044432</v>
      </c>
      <c r="AL17" s="5">
        <v>376.00879169070976</v>
      </c>
      <c r="AM17" s="1">
        <v>2.611491633006347</v>
      </c>
      <c r="AN17" s="5">
        <v>347.5329154645123</v>
      </c>
      <c r="AO17" s="1">
        <v>2.5103766001154066</v>
      </c>
      <c r="AP17" s="5">
        <v>284.1019949322562</v>
      </c>
      <c r="AQ17" s="5">
        <v>258.711</v>
      </c>
      <c r="AR17" s="5">
        <v>276.565</v>
      </c>
      <c r="AS17" s="10">
        <f>-34.7627</f>
        <v>-34.7627</v>
      </c>
      <c r="AT17" s="10">
        <v>-11.71162</v>
      </c>
      <c r="AX17" s="41"/>
      <c r="BC17" s="22"/>
      <c r="BN17" s="41"/>
      <c r="BT17" s="41"/>
      <c r="CA17" s="41"/>
      <c r="CD17" s="22"/>
      <c r="CF17" s="41"/>
      <c r="CK17" s="41"/>
      <c r="CL17" s="22"/>
      <c r="CM17" s="22"/>
      <c r="CN17" s="22"/>
      <c r="CO17" s="22"/>
      <c r="EJ17" s="22"/>
      <c r="EK17" s="22"/>
      <c r="EL17" s="22"/>
      <c r="EM17" s="22"/>
      <c r="EN17" s="22"/>
      <c r="EO17" s="22"/>
      <c r="EP17" s="22"/>
    </row>
    <row r="18" spans="3:93" s="26" customFormat="1" ht="12.75">
      <c r="C18" s="2" t="s">
        <v>65</v>
      </c>
      <c r="D18" s="45" t="s">
        <v>17</v>
      </c>
      <c r="E18" s="2">
        <v>0.039</v>
      </c>
      <c r="F18" s="2">
        <v>0.06</v>
      </c>
      <c r="G18" s="2">
        <v>0.065</v>
      </c>
      <c r="H18" s="2">
        <v>27.58</v>
      </c>
      <c r="I18" s="2">
        <v>11.863</v>
      </c>
      <c r="J18" s="2">
        <v>0.056</v>
      </c>
      <c r="K18" s="2">
        <v>0.465</v>
      </c>
      <c r="L18" s="2">
        <v>25.314</v>
      </c>
      <c r="M18" s="2">
        <v>0.026</v>
      </c>
      <c r="N18" s="2">
        <v>21.936</v>
      </c>
      <c r="O18" s="2">
        <v>11.206</v>
      </c>
      <c r="P18" s="2">
        <v>98.61</v>
      </c>
      <c r="Q18" s="2">
        <v>0.016</v>
      </c>
      <c r="R18" s="2">
        <v>0.016</v>
      </c>
      <c r="S18" s="2">
        <v>0.015</v>
      </c>
      <c r="T18" s="2">
        <v>4.937</v>
      </c>
      <c r="U18" s="2">
        <v>3.785</v>
      </c>
      <c r="V18" s="2">
        <v>0.009</v>
      </c>
      <c r="W18" s="2">
        <v>0.084</v>
      </c>
      <c r="X18" s="2">
        <v>5.418</v>
      </c>
      <c r="Y18" s="2">
        <v>0.004</v>
      </c>
      <c r="Z18" s="2">
        <v>5.534</v>
      </c>
      <c r="AA18" s="2">
        <v>19.818</v>
      </c>
      <c r="AB18" s="1">
        <v>0.5660398991057096</v>
      </c>
      <c r="AC18" s="1">
        <v>0.4339601008942904</v>
      </c>
      <c r="AD18" s="1">
        <v>0.062</v>
      </c>
      <c r="AE18" s="1">
        <v>2.582</v>
      </c>
      <c r="AF18" s="1">
        <v>64.55</v>
      </c>
      <c r="AG18" s="1">
        <v>2.952</v>
      </c>
      <c r="AH18" s="1">
        <v>0.2329999999999996</v>
      </c>
      <c r="AI18" s="5">
        <v>291.192</v>
      </c>
      <c r="AJ18" s="5">
        <v>353.75618</v>
      </c>
      <c r="AK18" s="1">
        <v>3.3482279293739965</v>
      </c>
      <c r="AL18" s="5">
        <v>372.91216051364364</v>
      </c>
      <c r="AM18" s="1">
        <v>2.6386039899105707</v>
      </c>
      <c r="AN18" s="5">
        <v>351.857336390736</v>
      </c>
      <c r="AO18" s="1">
        <v>2.537153684017427</v>
      </c>
      <c r="AP18" s="5">
        <v>286.9457212426508</v>
      </c>
      <c r="AQ18" s="5" t="s">
        <v>18</v>
      </c>
      <c r="AR18" s="5">
        <v>281.755</v>
      </c>
      <c r="AS18" s="10">
        <f>-34.1523</f>
        <v>-34.1523</v>
      </c>
      <c r="AT18" s="10">
        <v>-11.16382</v>
      </c>
      <c r="AX18" s="41"/>
      <c r="BN18" s="41"/>
      <c r="BT18" s="41"/>
      <c r="CA18" s="41"/>
      <c r="CD18" s="22"/>
      <c r="CF18" s="41"/>
      <c r="CK18" s="41"/>
      <c r="CL18" s="22"/>
      <c r="CM18" s="22"/>
      <c r="CN18" s="22"/>
      <c r="CO18" s="22"/>
    </row>
    <row r="19" spans="3:93" s="26" customFormat="1" ht="12.75">
      <c r="C19" s="2" t="s">
        <v>65</v>
      </c>
      <c r="D19" s="45" t="s">
        <v>17</v>
      </c>
      <c r="E19" s="2">
        <v>0.065</v>
      </c>
      <c r="F19" s="2">
        <v>0.11</v>
      </c>
      <c r="G19" s="2">
        <v>0.077</v>
      </c>
      <c r="H19" s="2">
        <v>27.986</v>
      </c>
      <c r="I19" s="2">
        <v>12.307</v>
      </c>
      <c r="J19" s="2">
        <v>0.002</v>
      </c>
      <c r="K19" s="2">
        <v>0.407</v>
      </c>
      <c r="L19" s="2">
        <v>24.318</v>
      </c>
      <c r="M19" s="2">
        <v>0.024</v>
      </c>
      <c r="N19" s="2">
        <v>21.139</v>
      </c>
      <c r="O19" s="2">
        <v>10.995</v>
      </c>
      <c r="P19" s="2">
        <v>97.43</v>
      </c>
      <c r="Q19" s="2">
        <v>0.027</v>
      </c>
      <c r="R19" s="2">
        <v>0.031</v>
      </c>
      <c r="S19" s="2">
        <v>0.018</v>
      </c>
      <c r="T19" s="2">
        <v>5.106</v>
      </c>
      <c r="U19" s="2">
        <v>4.002</v>
      </c>
      <c r="V19" s="2">
        <v>0</v>
      </c>
      <c r="W19" s="2">
        <v>0.075</v>
      </c>
      <c r="X19" s="2">
        <v>5.305</v>
      </c>
      <c r="Y19" s="2">
        <v>0.004</v>
      </c>
      <c r="Z19" s="2">
        <v>5.435</v>
      </c>
      <c r="AA19" s="2">
        <v>20.002999999999997</v>
      </c>
      <c r="AB19" s="1">
        <v>0.5606060606060606</v>
      </c>
      <c r="AC19" s="1">
        <v>0.43939393939393945</v>
      </c>
      <c r="AD19" s="1">
        <v>0.094</v>
      </c>
      <c r="AE19" s="1">
        <v>2.695</v>
      </c>
      <c r="AF19" s="1">
        <v>67.375</v>
      </c>
      <c r="AG19" s="1">
        <v>2.74</v>
      </c>
      <c r="AH19" s="1">
        <v>0.07700000000000191</v>
      </c>
      <c r="AI19" s="5">
        <v>303.17</v>
      </c>
      <c r="AJ19" s="5">
        <v>371.9480500000001</v>
      </c>
      <c r="AK19" s="1">
        <v>3.132424242424242</v>
      </c>
      <c r="AL19" s="5">
        <v>350.03696969696966</v>
      </c>
      <c r="AM19" s="1">
        <v>2.7510606060606064</v>
      </c>
      <c r="AN19" s="5">
        <v>369.79416666666674</v>
      </c>
      <c r="AO19" s="1">
        <v>2.651231757575758</v>
      </c>
      <c r="AP19" s="5">
        <v>299.0608126545455</v>
      </c>
      <c r="AQ19" s="5">
        <v>287.854</v>
      </c>
      <c r="AR19" s="5">
        <v>309.91</v>
      </c>
      <c r="AS19" s="10">
        <f>-31.1267</f>
        <v>-31.1267</v>
      </c>
      <c r="AT19" s="10">
        <v>-9.99001</v>
      </c>
      <c r="AX19" s="41"/>
      <c r="BN19" s="41"/>
      <c r="BT19" s="41"/>
      <c r="CA19" s="41"/>
      <c r="CD19" s="22"/>
      <c r="CF19" s="41"/>
      <c r="CK19" s="41"/>
      <c r="CL19" s="22"/>
      <c r="CM19" s="22"/>
      <c r="CN19" s="22"/>
      <c r="CO19" s="22"/>
    </row>
    <row r="20" spans="3:146" s="26" customFormat="1" ht="12.75">
      <c r="C20" s="2" t="s">
        <v>65</v>
      </c>
      <c r="D20" s="45" t="s">
        <v>17</v>
      </c>
      <c r="E20" s="2">
        <v>0.166</v>
      </c>
      <c r="F20" s="2">
        <v>0.145</v>
      </c>
      <c r="G20" s="2">
        <v>0.128</v>
      </c>
      <c r="H20" s="2">
        <v>25.066</v>
      </c>
      <c r="I20" s="2">
        <v>10.868</v>
      </c>
      <c r="J20" s="2">
        <v>0.054</v>
      </c>
      <c r="K20" s="2">
        <v>0.366</v>
      </c>
      <c r="L20" s="2">
        <v>25.163</v>
      </c>
      <c r="M20" s="2">
        <v>0.073</v>
      </c>
      <c r="N20" s="2">
        <v>21.048</v>
      </c>
      <c r="O20" s="2">
        <v>10.757</v>
      </c>
      <c r="P20" s="2">
        <v>93.834</v>
      </c>
      <c r="Q20" s="2">
        <v>0.072</v>
      </c>
      <c r="R20" s="2">
        <v>0.041</v>
      </c>
      <c r="S20" s="2">
        <v>0.031</v>
      </c>
      <c r="T20" s="2">
        <v>4.674</v>
      </c>
      <c r="U20" s="2">
        <v>3.612</v>
      </c>
      <c r="V20" s="2">
        <v>0.009</v>
      </c>
      <c r="W20" s="2">
        <v>0.069</v>
      </c>
      <c r="X20" s="2">
        <v>5.611</v>
      </c>
      <c r="Y20" s="2">
        <v>0.013</v>
      </c>
      <c r="Z20" s="2">
        <v>5.532</v>
      </c>
      <c r="AA20" s="2">
        <v>19.664</v>
      </c>
      <c r="AB20" s="1">
        <v>0.5640839971035481</v>
      </c>
      <c r="AC20" s="1">
        <v>0.43591600289645194</v>
      </c>
      <c r="AD20" s="1">
        <v>0.175</v>
      </c>
      <c r="AE20" s="1">
        <v>2.3890000000000002</v>
      </c>
      <c r="AF20" s="1">
        <v>59.725</v>
      </c>
      <c r="AG20" s="1">
        <v>3.143</v>
      </c>
      <c r="AH20" s="1">
        <v>0.49299999999999883</v>
      </c>
      <c r="AI20" s="5">
        <v>270.73400000000004</v>
      </c>
      <c r="AJ20" s="5">
        <v>322.68511000000007</v>
      </c>
      <c r="AK20" s="1">
        <v>3.5378587979724836</v>
      </c>
      <c r="AL20" s="5">
        <v>393.01303258508324</v>
      </c>
      <c r="AM20" s="1">
        <v>2.445408399710355</v>
      </c>
      <c r="AN20" s="5">
        <v>321.0426397538016</v>
      </c>
      <c r="AO20" s="1">
        <v>2.3445417349746562</v>
      </c>
      <c r="AP20" s="5">
        <v>266.490332254308</v>
      </c>
      <c r="AQ20" s="5">
        <v>228.008</v>
      </c>
      <c r="AR20" s="5">
        <v>245.785</v>
      </c>
      <c r="AS20" s="10">
        <f>-38.6156</f>
        <v>-38.6156</v>
      </c>
      <c r="AT20" s="10">
        <v>-13.65668</v>
      </c>
      <c r="AX20" s="41"/>
      <c r="BN20" s="41"/>
      <c r="BT20" s="41"/>
      <c r="CA20" s="41"/>
      <c r="CD20" s="22"/>
      <c r="CF20" s="41"/>
      <c r="CK20" s="41"/>
      <c r="CL20" s="22"/>
      <c r="CM20" s="22"/>
      <c r="CN20" s="22"/>
      <c r="CO20" s="22"/>
      <c r="EJ20" s="22"/>
      <c r="EK20" s="22"/>
      <c r="EL20" s="22"/>
      <c r="EM20" s="22"/>
      <c r="EN20" s="22"/>
      <c r="EO20" s="22"/>
      <c r="EP20" s="22"/>
    </row>
    <row r="21" spans="3:93" s="26" customFormat="1" ht="12.75">
      <c r="C21" s="2" t="s">
        <v>65</v>
      </c>
      <c r="D21" s="45" t="s">
        <v>17</v>
      </c>
      <c r="E21" s="2">
        <v>0.009</v>
      </c>
      <c r="F21" s="2">
        <v>0.009</v>
      </c>
      <c r="G21" s="2">
        <v>0.018</v>
      </c>
      <c r="H21" s="2">
        <v>28.556</v>
      </c>
      <c r="I21" s="2">
        <v>12.309</v>
      </c>
      <c r="J21" s="2">
        <v>0.044</v>
      </c>
      <c r="K21" s="2">
        <v>0.468</v>
      </c>
      <c r="L21" s="2">
        <v>23.847</v>
      </c>
      <c r="M21" s="2">
        <v>0</v>
      </c>
      <c r="N21" s="2">
        <v>21.891</v>
      </c>
      <c r="O21" s="2">
        <v>11.061</v>
      </c>
      <c r="P21" s="2">
        <v>98.21200000000002</v>
      </c>
      <c r="Q21" s="2">
        <v>0.004</v>
      </c>
      <c r="R21" s="2">
        <v>0.003</v>
      </c>
      <c r="S21" s="2">
        <v>0.004</v>
      </c>
      <c r="T21" s="2">
        <v>5.179</v>
      </c>
      <c r="U21" s="2">
        <v>3.978</v>
      </c>
      <c r="V21" s="2">
        <v>0.007</v>
      </c>
      <c r="W21" s="2">
        <v>0.086</v>
      </c>
      <c r="X21" s="2">
        <v>5.171</v>
      </c>
      <c r="Y21" s="2">
        <v>0</v>
      </c>
      <c r="Z21" s="2">
        <v>5.595</v>
      </c>
      <c r="AA21" s="2">
        <v>20.027</v>
      </c>
      <c r="AB21" s="1">
        <v>0.565578246150486</v>
      </c>
      <c r="AC21" s="1">
        <v>0.434421753849514</v>
      </c>
      <c r="AD21" s="1">
        <v>0.015</v>
      </c>
      <c r="AE21" s="1">
        <v>2.8289999999999997</v>
      </c>
      <c r="AF21" s="1">
        <v>70.725</v>
      </c>
      <c r="AG21" s="1">
        <v>2.766</v>
      </c>
      <c r="AH21" s="1">
        <v>-0.016000000000000486</v>
      </c>
      <c r="AI21" s="5">
        <v>317.37399999999997</v>
      </c>
      <c r="AJ21" s="5">
        <v>393.52070999999995</v>
      </c>
      <c r="AK21" s="1">
        <v>3.1619047723053404</v>
      </c>
      <c r="AL21" s="5">
        <v>353.1619058643661</v>
      </c>
      <c r="AM21" s="1">
        <v>2.885557824615048</v>
      </c>
      <c r="AN21" s="5">
        <v>391.2464730261002</v>
      </c>
      <c r="AO21" s="1">
        <v>2.7842452759637433</v>
      </c>
      <c r="AP21" s="5">
        <v>313.1868483073495</v>
      </c>
      <c r="AQ21" s="5">
        <v>312.521</v>
      </c>
      <c r="AR21" s="5">
        <v>351.191</v>
      </c>
      <c r="AS21" s="10">
        <f>-27.3841</f>
        <v>-27.3841</v>
      </c>
      <c r="AT21" s="10">
        <v>-7.71138</v>
      </c>
      <c r="AX21" s="41"/>
      <c r="BN21" s="41"/>
      <c r="BT21" s="41"/>
      <c r="CA21" s="41"/>
      <c r="CD21" s="22"/>
      <c r="CF21" s="41"/>
      <c r="CK21" s="41"/>
      <c r="CL21" s="22"/>
      <c r="CM21" s="22"/>
      <c r="CN21" s="22"/>
      <c r="CO21" s="22"/>
    </row>
    <row r="22" spans="3:146" s="26" customFormat="1" ht="12.75">
      <c r="C22" s="2" t="s">
        <v>65</v>
      </c>
      <c r="D22" s="45" t="s">
        <v>17</v>
      </c>
      <c r="E22" s="2">
        <v>0.045</v>
      </c>
      <c r="F22" s="2">
        <v>0.029</v>
      </c>
      <c r="G22" s="2">
        <v>0.038</v>
      </c>
      <c r="H22" s="2">
        <v>28.693</v>
      </c>
      <c r="I22" s="2">
        <v>11.98</v>
      </c>
      <c r="J22" s="2">
        <v>0.065</v>
      </c>
      <c r="K22" s="2">
        <v>0.449</v>
      </c>
      <c r="L22" s="2">
        <v>23.78</v>
      </c>
      <c r="M22" s="2">
        <v>0.077</v>
      </c>
      <c r="N22" s="2">
        <v>21.587</v>
      </c>
      <c r="O22" s="2">
        <v>10.987</v>
      </c>
      <c r="P22" s="2">
        <v>97.73</v>
      </c>
      <c r="Q22" s="2">
        <v>0.019</v>
      </c>
      <c r="R22" s="2">
        <v>0.008</v>
      </c>
      <c r="S22" s="2">
        <v>0.009</v>
      </c>
      <c r="T22" s="2">
        <v>5.239</v>
      </c>
      <c r="U22" s="2">
        <v>3.899</v>
      </c>
      <c r="V22" s="2">
        <v>0.011</v>
      </c>
      <c r="W22" s="2">
        <v>0.083</v>
      </c>
      <c r="X22" s="2">
        <v>5.192</v>
      </c>
      <c r="Y22" s="2">
        <v>0.013</v>
      </c>
      <c r="Z22" s="2">
        <v>5.555</v>
      </c>
      <c r="AA22" s="2">
        <v>20.028</v>
      </c>
      <c r="AB22" s="1">
        <v>0.5733202013569709</v>
      </c>
      <c r="AC22" s="1">
        <v>0.4266797986430291</v>
      </c>
      <c r="AD22" s="1">
        <v>0.045</v>
      </c>
      <c r="AE22" s="1">
        <v>2.808</v>
      </c>
      <c r="AF22" s="1">
        <v>70.2</v>
      </c>
      <c r="AG22" s="1">
        <v>2.747</v>
      </c>
      <c r="AH22" s="1">
        <v>0.021000000000000213</v>
      </c>
      <c r="AI22" s="5">
        <v>315.14799999999997</v>
      </c>
      <c r="AJ22" s="5">
        <v>390.13991999999996</v>
      </c>
      <c r="AK22" s="1">
        <v>3.1483241409498794</v>
      </c>
      <c r="AL22" s="5">
        <v>351.72235894068723</v>
      </c>
      <c r="AM22" s="1">
        <v>2.865332020135697</v>
      </c>
      <c r="AN22" s="5">
        <v>388.0204572116437</v>
      </c>
      <c r="AO22" s="1">
        <v>2.7617092720507768</v>
      </c>
      <c r="AP22" s="5">
        <v>310.7935246917925</v>
      </c>
      <c r="AQ22" s="5">
        <v>305.375</v>
      </c>
      <c r="AR22" s="5">
        <v>340.379</v>
      </c>
      <c r="AS22" s="10">
        <f>-28.0096</f>
        <v>-28.0096</v>
      </c>
      <c r="AT22" s="10">
        <v>-7.97626</v>
      </c>
      <c r="AX22" s="41"/>
      <c r="BC22" s="22"/>
      <c r="BN22" s="41"/>
      <c r="BT22" s="41"/>
      <c r="CA22" s="41"/>
      <c r="CD22" s="22"/>
      <c r="CF22" s="41"/>
      <c r="CK22" s="41"/>
      <c r="CL22" s="22"/>
      <c r="CM22" s="22"/>
      <c r="CN22" s="22"/>
      <c r="CO22" s="22"/>
      <c r="EJ22" s="22"/>
      <c r="EK22" s="22"/>
      <c r="EL22" s="22"/>
      <c r="EM22" s="22"/>
      <c r="EN22" s="22"/>
      <c r="EO22" s="22"/>
      <c r="EP22" s="22"/>
    </row>
    <row r="23" spans="3:146" s="26" customFormat="1" ht="12.75">
      <c r="C23" s="2" t="s">
        <v>65</v>
      </c>
      <c r="D23" s="45" t="s">
        <v>17</v>
      </c>
      <c r="E23" s="2">
        <v>0.143</v>
      </c>
      <c r="F23" s="2">
        <v>0.225</v>
      </c>
      <c r="G23" s="2">
        <v>0.16</v>
      </c>
      <c r="H23" s="2">
        <v>26.347</v>
      </c>
      <c r="I23" s="2">
        <v>11.843</v>
      </c>
      <c r="J23" s="2">
        <v>0.179</v>
      </c>
      <c r="K23" s="2">
        <v>0.39</v>
      </c>
      <c r="L23" s="2">
        <v>26.448</v>
      </c>
      <c r="M23" s="2">
        <v>0.054</v>
      </c>
      <c r="N23" s="2">
        <v>20.453</v>
      </c>
      <c r="O23" s="2">
        <v>11.124</v>
      </c>
      <c r="P23" s="2">
        <v>97.36600000000001</v>
      </c>
      <c r="Q23" s="2">
        <v>0.06</v>
      </c>
      <c r="R23" s="2">
        <v>0.062</v>
      </c>
      <c r="S23" s="2">
        <v>0.037</v>
      </c>
      <c r="T23" s="2">
        <v>4.751</v>
      </c>
      <c r="U23" s="2">
        <v>3.806</v>
      </c>
      <c r="V23" s="2">
        <v>0.029</v>
      </c>
      <c r="W23" s="2">
        <v>0.071</v>
      </c>
      <c r="X23" s="2">
        <v>5.703</v>
      </c>
      <c r="Y23" s="2">
        <v>0.009</v>
      </c>
      <c r="Z23" s="2">
        <v>5.198</v>
      </c>
      <c r="AA23" s="2">
        <v>19.726000000000003</v>
      </c>
      <c r="AB23" s="1">
        <v>0.5552179502161972</v>
      </c>
      <c r="AC23" s="1">
        <v>0.44478204978380276</v>
      </c>
      <c r="AD23" s="1">
        <v>0.196</v>
      </c>
      <c r="AE23" s="1">
        <v>2.2969999999999997</v>
      </c>
      <c r="AF23" s="1">
        <v>57.425</v>
      </c>
      <c r="AG23" s="1">
        <v>2.9010000000000007</v>
      </c>
      <c r="AH23" s="1">
        <v>0.4419999999999998</v>
      </c>
      <c r="AI23" s="5">
        <v>260.98199999999997</v>
      </c>
      <c r="AJ23" s="5">
        <v>307.87402999999995</v>
      </c>
      <c r="AK23" s="1">
        <v>3.289652565151339</v>
      </c>
      <c r="AL23" s="5">
        <v>366.7031719060419</v>
      </c>
      <c r="AM23" s="1">
        <v>2.3525217950216195</v>
      </c>
      <c r="AN23" s="5">
        <v>306.2272263059483</v>
      </c>
      <c r="AO23" s="1">
        <v>2.254300758677106</v>
      </c>
      <c r="AP23" s="5">
        <v>256.9067405715087</v>
      </c>
      <c r="AQ23" s="5">
        <v>212.722</v>
      </c>
      <c r="AR23" s="5">
        <v>229.788</v>
      </c>
      <c r="AS23" s="10">
        <f>-40.8214</f>
        <v>-40.8214</v>
      </c>
      <c r="AT23" s="10">
        <v>-15.04459</v>
      </c>
      <c r="AX23" s="41"/>
      <c r="BC23" s="22"/>
      <c r="BN23" s="41"/>
      <c r="BT23" s="41"/>
      <c r="CA23" s="41"/>
      <c r="CD23" s="22"/>
      <c r="CF23" s="41"/>
      <c r="CK23" s="41"/>
      <c r="CL23" s="22"/>
      <c r="CM23" s="22"/>
      <c r="CN23" s="22"/>
      <c r="CO23" s="22"/>
      <c r="EJ23" s="22"/>
      <c r="EK23" s="22"/>
      <c r="EL23" s="22"/>
      <c r="EM23" s="22"/>
      <c r="EN23" s="22"/>
      <c r="EO23" s="22"/>
      <c r="EP23" s="22"/>
    </row>
    <row r="24" spans="3:146" s="26" customFormat="1" ht="12.75">
      <c r="C24" s="2" t="s">
        <v>65</v>
      </c>
      <c r="D24" s="45" t="s">
        <v>17</v>
      </c>
      <c r="E24" s="2">
        <v>0.126</v>
      </c>
      <c r="F24" s="2">
        <v>0.093</v>
      </c>
      <c r="G24" s="2">
        <v>0.125</v>
      </c>
      <c r="H24" s="2">
        <v>28.12</v>
      </c>
      <c r="I24" s="2">
        <v>11.988</v>
      </c>
      <c r="J24" s="2">
        <v>0.099</v>
      </c>
      <c r="K24" s="2">
        <v>0.382</v>
      </c>
      <c r="L24" s="2">
        <v>25.254</v>
      </c>
      <c r="M24" s="2">
        <v>0.09</v>
      </c>
      <c r="N24" s="2">
        <v>20.9</v>
      </c>
      <c r="O24" s="2">
        <v>11.114</v>
      </c>
      <c r="P24" s="2">
        <v>98.291</v>
      </c>
      <c r="Q24" s="2">
        <v>0.053</v>
      </c>
      <c r="R24" s="2">
        <v>0.026</v>
      </c>
      <c r="S24" s="2">
        <v>0.029</v>
      </c>
      <c r="T24" s="2">
        <v>5.075</v>
      </c>
      <c r="U24" s="2">
        <v>3.856</v>
      </c>
      <c r="V24" s="2">
        <v>0.016</v>
      </c>
      <c r="W24" s="2">
        <v>0.07</v>
      </c>
      <c r="X24" s="2">
        <v>5.45</v>
      </c>
      <c r="Y24" s="2">
        <v>0.015</v>
      </c>
      <c r="Z24" s="2">
        <v>5.316</v>
      </c>
      <c r="AA24" s="2">
        <v>19.906</v>
      </c>
      <c r="AB24" s="1">
        <v>0.5682454372410704</v>
      </c>
      <c r="AC24" s="1">
        <v>0.43175456275892965</v>
      </c>
      <c r="AD24" s="1">
        <v>0.137</v>
      </c>
      <c r="AE24" s="1">
        <v>2.55</v>
      </c>
      <c r="AF24" s="1">
        <v>63.75</v>
      </c>
      <c r="AG24" s="1">
        <v>2.766</v>
      </c>
      <c r="AH24" s="1">
        <v>0.21699999999999992</v>
      </c>
      <c r="AI24" s="5">
        <v>287.8</v>
      </c>
      <c r="AJ24" s="5">
        <v>348.6045</v>
      </c>
      <c r="AK24" s="1">
        <v>3.163771806068749</v>
      </c>
      <c r="AL24" s="5">
        <v>353.3598114432874</v>
      </c>
      <c r="AM24" s="1">
        <v>2.6068245437241067</v>
      </c>
      <c r="AN24" s="5">
        <v>346.78851472399504</v>
      </c>
      <c r="AO24" s="1">
        <v>2.5047161052513713</v>
      </c>
      <c r="AP24" s="5">
        <v>283.50085037769566</v>
      </c>
      <c r="AQ24" s="5">
        <v>261.089</v>
      </c>
      <c r="AR24" s="5">
        <v>277.126</v>
      </c>
      <c r="AS24" s="10">
        <f>-34.921</f>
        <v>-34.921</v>
      </c>
      <c r="AT24" s="10">
        <v>-11.83635</v>
      </c>
      <c r="AX24" s="41"/>
      <c r="BN24" s="41"/>
      <c r="BT24" s="41"/>
      <c r="CA24" s="41"/>
      <c r="CD24" s="22"/>
      <c r="CF24" s="41"/>
      <c r="CK24" s="41"/>
      <c r="CL24" s="22"/>
      <c r="CM24" s="22"/>
      <c r="CN24" s="22"/>
      <c r="CO24" s="22"/>
      <c r="EJ24" s="22"/>
      <c r="EK24" s="22"/>
      <c r="EL24" s="22"/>
      <c r="EM24" s="22"/>
      <c r="EN24" s="22"/>
      <c r="EO24" s="22"/>
      <c r="EP24" s="22"/>
    </row>
    <row r="25" spans="3:146" s="26" customFormat="1" ht="12.75">
      <c r="C25" s="2" t="s">
        <v>65</v>
      </c>
      <c r="D25" s="45" t="s">
        <v>17</v>
      </c>
      <c r="E25" s="2">
        <v>0.018</v>
      </c>
      <c r="F25" s="2">
        <v>0.121</v>
      </c>
      <c r="G25" s="2">
        <v>0.109</v>
      </c>
      <c r="H25" s="2">
        <v>30.846</v>
      </c>
      <c r="I25" s="2">
        <v>11.468</v>
      </c>
      <c r="J25" s="2">
        <v>0.032</v>
      </c>
      <c r="K25" s="2">
        <v>0.397</v>
      </c>
      <c r="L25" s="2">
        <v>24.104</v>
      </c>
      <c r="M25" s="2">
        <v>0.098</v>
      </c>
      <c r="N25" s="2">
        <v>20.824</v>
      </c>
      <c r="O25" s="2">
        <v>11.019</v>
      </c>
      <c r="P25" s="2">
        <v>99.036</v>
      </c>
      <c r="Q25" s="2">
        <v>0.008</v>
      </c>
      <c r="R25" s="2">
        <v>0.034</v>
      </c>
      <c r="S25" s="2">
        <v>0.025</v>
      </c>
      <c r="T25" s="2">
        <v>5.616</v>
      </c>
      <c r="U25" s="2">
        <v>3.721</v>
      </c>
      <c r="V25" s="2">
        <v>0.005</v>
      </c>
      <c r="W25" s="2">
        <v>0.073</v>
      </c>
      <c r="X25" s="2">
        <v>5.247</v>
      </c>
      <c r="Y25" s="2">
        <v>0.017</v>
      </c>
      <c r="Z25" s="2">
        <v>5.343</v>
      </c>
      <c r="AA25" s="2">
        <v>20.089</v>
      </c>
      <c r="AB25" s="1">
        <v>0.6014779907893327</v>
      </c>
      <c r="AC25" s="1">
        <v>0.39852200921066727</v>
      </c>
      <c r="AD25" s="1">
        <v>0.092</v>
      </c>
      <c r="AE25" s="1">
        <v>2.753</v>
      </c>
      <c r="AF25" s="1">
        <v>68.825</v>
      </c>
      <c r="AG25" s="1">
        <v>2.59</v>
      </c>
      <c r="AH25" s="1">
        <v>-0.004999999999999602</v>
      </c>
      <c r="AI25" s="5">
        <v>309.318</v>
      </c>
      <c r="AJ25" s="5">
        <v>381.28547000000003</v>
      </c>
      <c r="AK25" s="1">
        <v>3.011034593552533</v>
      </c>
      <c r="AL25" s="5">
        <v>337.1696669165685</v>
      </c>
      <c r="AM25" s="1" t="s">
        <v>18</v>
      </c>
      <c r="AN25" s="5" t="s">
        <v>18</v>
      </c>
      <c r="AO25" s="1">
        <v>2.7011227666273965</v>
      </c>
      <c r="AP25" s="5">
        <v>304.3592378158295</v>
      </c>
      <c r="AQ25" s="5">
        <v>298.407</v>
      </c>
      <c r="AR25" s="5">
        <v>326.15</v>
      </c>
      <c r="AS25" s="10">
        <f>-30.0964</f>
        <v>-30.0964</v>
      </c>
      <c r="AT25" s="10">
        <v>-9.32822</v>
      </c>
      <c r="AX25" s="41"/>
      <c r="BN25" s="41"/>
      <c r="BT25" s="41"/>
      <c r="CA25" s="41"/>
      <c r="CD25" s="22"/>
      <c r="CF25" s="41"/>
      <c r="CK25" s="41"/>
      <c r="CL25" s="22"/>
      <c r="CM25" s="22"/>
      <c r="CN25" s="22"/>
      <c r="CO25" s="22"/>
      <c r="EJ25" s="22"/>
      <c r="EK25" s="22"/>
      <c r="EL25" s="22"/>
      <c r="EM25" s="22"/>
      <c r="EN25" s="22"/>
      <c r="EO25" s="22"/>
      <c r="EP25" s="22"/>
    </row>
    <row r="26" spans="3:146" s="26" customFormat="1" ht="12.75">
      <c r="C26" s="2" t="s">
        <v>66</v>
      </c>
      <c r="D26" s="45" t="s">
        <v>19</v>
      </c>
      <c r="E26" s="2">
        <v>0.017</v>
      </c>
      <c r="F26" s="2">
        <v>0.022</v>
      </c>
      <c r="G26" s="2">
        <v>0.143</v>
      </c>
      <c r="H26" s="2">
        <v>18.418</v>
      </c>
      <c r="I26" s="2">
        <v>20.633</v>
      </c>
      <c r="J26" s="2">
        <v>0.009</v>
      </c>
      <c r="K26" s="2">
        <v>0.595</v>
      </c>
      <c r="L26" s="2">
        <v>26.714</v>
      </c>
      <c r="M26" s="2">
        <v>0</v>
      </c>
      <c r="N26" s="2">
        <v>20.245</v>
      </c>
      <c r="O26" s="2">
        <v>11.657</v>
      </c>
      <c r="P26" s="2">
        <v>98.45299999999999</v>
      </c>
      <c r="Q26" s="2">
        <v>0.007</v>
      </c>
      <c r="R26" s="2">
        <v>0.006</v>
      </c>
      <c r="S26" s="2">
        <v>0.032</v>
      </c>
      <c r="T26" s="2">
        <v>3.169</v>
      </c>
      <c r="U26" s="2">
        <v>6.328</v>
      </c>
      <c r="V26" s="2">
        <v>0.001</v>
      </c>
      <c r="W26" s="2">
        <v>0.104</v>
      </c>
      <c r="X26" s="2">
        <v>5.497</v>
      </c>
      <c r="Y26" s="2">
        <v>0</v>
      </c>
      <c r="Z26" s="2">
        <v>4.91</v>
      </c>
      <c r="AA26" s="2">
        <v>20.054</v>
      </c>
      <c r="AB26" s="1">
        <v>0.3336843213646415</v>
      </c>
      <c r="AC26" s="1">
        <v>0.6663156786353586</v>
      </c>
      <c r="AD26" s="1">
        <v>0.077</v>
      </c>
      <c r="AE26" s="1">
        <v>2.503</v>
      </c>
      <c r="AF26" s="1">
        <v>62.575</v>
      </c>
      <c r="AG26" s="1">
        <v>2.407</v>
      </c>
      <c r="AH26" s="1">
        <v>-0.009000000000000799</v>
      </c>
      <c r="AI26" s="5">
        <v>282.818</v>
      </c>
      <c r="AJ26" s="5">
        <v>341.03797000000003</v>
      </c>
      <c r="AK26" s="1">
        <v>2.640579024955249</v>
      </c>
      <c r="AL26" s="5">
        <v>297.9013766452564</v>
      </c>
      <c r="AM26" s="1">
        <v>2.5363684321364643</v>
      </c>
      <c r="AN26" s="5">
        <v>335.5507649257661</v>
      </c>
      <c r="AO26" s="1">
        <v>2.504253030641255</v>
      </c>
      <c r="AP26" s="5">
        <v>283.4516718541013</v>
      </c>
      <c r="AQ26" s="5" t="s">
        <v>18</v>
      </c>
      <c r="AR26" s="5">
        <v>320.59</v>
      </c>
      <c r="AS26" s="10">
        <v>-27.663</v>
      </c>
      <c r="AT26" s="10">
        <v>-7.63684</v>
      </c>
      <c r="AX26" s="41"/>
      <c r="BN26" s="41"/>
      <c r="BT26" s="41"/>
      <c r="CA26" s="41"/>
      <c r="CD26" s="22"/>
      <c r="CF26" s="41"/>
      <c r="CK26" s="41"/>
      <c r="CL26" s="22"/>
      <c r="CM26" s="22"/>
      <c r="CN26" s="22"/>
      <c r="CO26" s="22"/>
      <c r="EJ26" s="22"/>
      <c r="EK26" s="22"/>
      <c r="EL26" s="22"/>
      <c r="EM26" s="22"/>
      <c r="EN26" s="22"/>
      <c r="EO26" s="22"/>
      <c r="EP26" s="22"/>
    </row>
    <row r="27" spans="3:146" s="26" customFormat="1" ht="12.75">
      <c r="C27" s="2" t="s">
        <v>66</v>
      </c>
      <c r="D27" s="45" t="s">
        <v>19</v>
      </c>
      <c r="E27" s="2">
        <v>0.039</v>
      </c>
      <c r="F27" s="2">
        <v>0.022</v>
      </c>
      <c r="G27" s="2">
        <v>0.003</v>
      </c>
      <c r="H27" s="2">
        <v>19.554</v>
      </c>
      <c r="I27" s="2">
        <v>20.171</v>
      </c>
      <c r="J27" s="2">
        <v>0.012</v>
      </c>
      <c r="K27" s="2">
        <v>0.774</v>
      </c>
      <c r="L27" s="2">
        <v>27.178</v>
      </c>
      <c r="M27" s="2">
        <v>0.057</v>
      </c>
      <c r="N27" s="2">
        <v>20.211</v>
      </c>
      <c r="O27" s="2">
        <v>11.762</v>
      </c>
      <c r="P27" s="2">
        <v>99.783</v>
      </c>
      <c r="Q27" s="2">
        <v>0.015</v>
      </c>
      <c r="R27" s="2">
        <v>0.006</v>
      </c>
      <c r="S27" s="2">
        <v>0.001</v>
      </c>
      <c r="T27" s="2">
        <v>3.335</v>
      </c>
      <c r="U27" s="2">
        <v>6.131</v>
      </c>
      <c r="V27" s="2">
        <v>0.002</v>
      </c>
      <c r="W27" s="2">
        <v>0.134</v>
      </c>
      <c r="X27" s="2">
        <v>5.542</v>
      </c>
      <c r="Y27" s="2">
        <v>0.009</v>
      </c>
      <c r="Z27" s="2">
        <v>4.858</v>
      </c>
      <c r="AA27" s="2">
        <v>20.033</v>
      </c>
      <c r="AB27" s="1">
        <v>0.3523135432072681</v>
      </c>
      <c r="AC27" s="1">
        <v>0.6476864567927318</v>
      </c>
      <c r="AD27" s="1">
        <v>0.023</v>
      </c>
      <c r="AE27" s="1">
        <v>2.458</v>
      </c>
      <c r="AF27" s="1">
        <v>61.45</v>
      </c>
      <c r="AG27" s="1">
        <v>2.4</v>
      </c>
      <c r="AH27" s="1">
        <v>-0.0019999999999987805</v>
      </c>
      <c r="AI27" s="5">
        <v>278.048</v>
      </c>
      <c r="AJ27" s="5">
        <v>333.79342</v>
      </c>
      <c r="AK27" s="1">
        <v>2.646619480245087</v>
      </c>
      <c r="AL27" s="5">
        <v>298.54166490597925</v>
      </c>
      <c r="AM27" s="1">
        <v>2.493231354320727</v>
      </c>
      <c r="AN27" s="5">
        <v>328.67040101415597</v>
      </c>
      <c r="AO27" s="1">
        <v>2.4555569930276784</v>
      </c>
      <c r="AP27" s="5">
        <v>278.28015265953945</v>
      </c>
      <c r="AQ27" s="5" t="s">
        <v>18</v>
      </c>
      <c r="AR27" s="5">
        <v>301.248</v>
      </c>
      <c r="AS27" s="10">
        <v>-29.8674</v>
      </c>
      <c r="AT27" s="10">
        <v>-8.80787</v>
      </c>
      <c r="AX27" s="41"/>
      <c r="BN27" s="41"/>
      <c r="BT27" s="41"/>
      <c r="CA27" s="41"/>
      <c r="CD27" s="22"/>
      <c r="CF27" s="41"/>
      <c r="CK27" s="41"/>
      <c r="CL27" s="22"/>
      <c r="CM27" s="22"/>
      <c r="CN27" s="22"/>
      <c r="CO27" s="22"/>
      <c r="EJ27" s="22"/>
      <c r="EK27" s="22"/>
      <c r="EL27" s="22"/>
      <c r="EM27" s="22"/>
      <c r="EN27" s="22"/>
      <c r="EO27" s="22"/>
      <c r="EP27" s="22"/>
    </row>
    <row r="28" spans="3:146" s="26" customFormat="1" ht="12.75">
      <c r="C28" s="2" t="s">
        <v>66</v>
      </c>
      <c r="D28" s="45" t="s">
        <v>19</v>
      </c>
      <c r="E28" s="2">
        <v>0</v>
      </c>
      <c r="F28" s="2">
        <v>0</v>
      </c>
      <c r="G28" s="2">
        <v>0.013</v>
      </c>
      <c r="H28" s="2">
        <v>18.796</v>
      </c>
      <c r="I28" s="2">
        <v>20.488</v>
      </c>
      <c r="J28" s="2">
        <v>0.03</v>
      </c>
      <c r="K28" s="2">
        <v>0.668</v>
      </c>
      <c r="L28" s="2">
        <v>27.046</v>
      </c>
      <c r="M28" s="2">
        <v>0.094</v>
      </c>
      <c r="N28" s="2">
        <v>20.757</v>
      </c>
      <c r="O28" s="2">
        <v>11.803</v>
      </c>
      <c r="P28" s="2">
        <v>99.695</v>
      </c>
      <c r="Q28" s="2">
        <v>0</v>
      </c>
      <c r="R28" s="2">
        <v>0</v>
      </c>
      <c r="S28" s="2">
        <v>0.003</v>
      </c>
      <c r="T28" s="2">
        <v>3.194</v>
      </c>
      <c r="U28" s="2">
        <v>6.206</v>
      </c>
      <c r="V28" s="2">
        <v>0.005</v>
      </c>
      <c r="W28" s="2">
        <v>0.115</v>
      </c>
      <c r="X28" s="2">
        <v>5.496</v>
      </c>
      <c r="Y28" s="2">
        <v>0.015</v>
      </c>
      <c r="Z28" s="2">
        <v>4.972</v>
      </c>
      <c r="AA28" s="2">
        <v>20.006000000000004</v>
      </c>
      <c r="AB28" s="1">
        <v>0.3397872340425532</v>
      </c>
      <c r="AC28" s="1">
        <v>0.6602127659574468</v>
      </c>
      <c r="AD28" s="1">
        <v>0.006</v>
      </c>
      <c r="AE28" s="1">
        <v>2.5039999999999996</v>
      </c>
      <c r="AF28" s="1">
        <v>62.6</v>
      </c>
      <c r="AG28" s="1">
        <v>2.468000000000001</v>
      </c>
      <c r="AH28" s="1">
        <v>0.011999999999999664</v>
      </c>
      <c r="AI28" s="5">
        <v>282.924</v>
      </c>
      <c r="AJ28" s="5">
        <v>341.19895999999994</v>
      </c>
      <c r="AK28" s="1">
        <v>2.705851063829788</v>
      </c>
      <c r="AL28" s="5">
        <v>304.82021276595754</v>
      </c>
      <c r="AM28" s="1">
        <v>2.537978723404255</v>
      </c>
      <c r="AN28" s="5">
        <v>335.8076063829787</v>
      </c>
      <c r="AO28" s="1">
        <v>2.504042212765957</v>
      </c>
      <c r="AP28" s="5">
        <v>283.42928299574464</v>
      </c>
      <c r="AQ28" s="5" t="s">
        <v>18</v>
      </c>
      <c r="AR28" s="5">
        <v>311.335</v>
      </c>
      <c r="AS28" s="10">
        <v>-28.6495</v>
      </c>
      <c r="AT28" s="10">
        <v>-8.17809</v>
      </c>
      <c r="AX28" s="41"/>
      <c r="BN28" s="41"/>
      <c r="BT28" s="41"/>
      <c r="CA28" s="41"/>
      <c r="CD28" s="22"/>
      <c r="CF28" s="41"/>
      <c r="CK28" s="41"/>
      <c r="CL28" s="22"/>
      <c r="CM28" s="22"/>
      <c r="CN28" s="22"/>
      <c r="CO28" s="22"/>
      <c r="EJ28" s="22"/>
      <c r="EK28" s="22"/>
      <c r="EL28" s="22"/>
      <c r="EM28" s="22"/>
      <c r="EN28" s="22"/>
      <c r="EO28" s="22"/>
      <c r="EP28" s="22"/>
    </row>
    <row r="29" spans="3:146" s="26" customFormat="1" ht="12.75">
      <c r="C29" s="2" t="s">
        <v>66</v>
      </c>
      <c r="D29" s="45" t="s">
        <v>19</v>
      </c>
      <c r="E29" s="2">
        <v>0</v>
      </c>
      <c r="F29" s="2">
        <v>0</v>
      </c>
      <c r="G29" s="2">
        <v>0.009</v>
      </c>
      <c r="H29" s="2">
        <v>18.941</v>
      </c>
      <c r="I29" s="2">
        <v>20.546</v>
      </c>
      <c r="J29" s="2">
        <v>0.009</v>
      </c>
      <c r="K29" s="2">
        <v>0.691</v>
      </c>
      <c r="L29" s="2">
        <v>26.741</v>
      </c>
      <c r="M29" s="2">
        <v>0.068</v>
      </c>
      <c r="N29" s="2">
        <v>20.566</v>
      </c>
      <c r="O29" s="2">
        <v>11.736</v>
      </c>
      <c r="P29" s="2">
        <v>99.307</v>
      </c>
      <c r="Q29" s="2">
        <v>0</v>
      </c>
      <c r="R29" s="2">
        <v>0</v>
      </c>
      <c r="S29" s="2">
        <v>0.002</v>
      </c>
      <c r="T29" s="2">
        <v>3.238</v>
      </c>
      <c r="U29" s="2">
        <v>6.259</v>
      </c>
      <c r="V29" s="2">
        <v>0.001</v>
      </c>
      <c r="W29" s="2">
        <v>0.12</v>
      </c>
      <c r="X29" s="2">
        <v>5.466</v>
      </c>
      <c r="Y29" s="2">
        <v>0.011</v>
      </c>
      <c r="Z29" s="2">
        <v>4.954</v>
      </c>
      <c r="AA29" s="2">
        <v>20.051</v>
      </c>
      <c r="AB29" s="1">
        <v>0.34094977361271983</v>
      </c>
      <c r="AC29" s="1">
        <v>0.6590502263872802</v>
      </c>
      <c r="AD29" s="1">
        <v>0.004</v>
      </c>
      <c r="AE29" s="1">
        <v>2.534</v>
      </c>
      <c r="AF29" s="1">
        <v>63.35</v>
      </c>
      <c r="AG29" s="1">
        <v>2.42</v>
      </c>
      <c r="AH29" s="1">
        <v>-0.03799999999999981</v>
      </c>
      <c r="AI29" s="5">
        <v>286.104</v>
      </c>
      <c r="AJ29" s="5">
        <v>346.02866</v>
      </c>
      <c r="AK29" s="1">
        <v>2.658664841528904</v>
      </c>
      <c r="AL29" s="5">
        <v>299.8184732020638</v>
      </c>
      <c r="AM29" s="1">
        <v>2.568094977361272</v>
      </c>
      <c r="AN29" s="5">
        <v>340.61114888912283</v>
      </c>
      <c r="AO29" s="1">
        <v>2.5338115649152364</v>
      </c>
      <c r="AP29" s="5">
        <v>286.5907881939981</v>
      </c>
      <c r="AQ29" s="5" t="s">
        <v>18</v>
      </c>
      <c r="AR29" s="5">
        <v>331.559</v>
      </c>
      <c r="AS29" s="10">
        <v>-27.5074</v>
      </c>
      <c r="AT29" s="10">
        <v>-7.65838</v>
      </c>
      <c r="AX29" s="41"/>
      <c r="BC29" s="22"/>
      <c r="BN29" s="41"/>
      <c r="BT29" s="41"/>
      <c r="CA29" s="41"/>
      <c r="CD29" s="22"/>
      <c r="CF29" s="41"/>
      <c r="CK29" s="41"/>
      <c r="CL29" s="22"/>
      <c r="CM29" s="22"/>
      <c r="CN29" s="22"/>
      <c r="CO29" s="22"/>
      <c r="EJ29" s="22"/>
      <c r="EK29" s="22"/>
      <c r="EL29" s="22"/>
      <c r="EM29" s="22"/>
      <c r="EN29" s="22"/>
      <c r="EO29" s="22"/>
      <c r="EP29" s="22"/>
    </row>
    <row r="30" spans="3:146" s="26" customFormat="1" ht="12.75">
      <c r="C30" s="2" t="s">
        <v>66</v>
      </c>
      <c r="D30" s="45" t="s">
        <v>19</v>
      </c>
      <c r="E30" s="2">
        <v>0</v>
      </c>
      <c r="F30" s="2">
        <v>0</v>
      </c>
      <c r="G30" s="2">
        <v>0.004</v>
      </c>
      <c r="H30" s="2">
        <v>19.727</v>
      </c>
      <c r="I30" s="2">
        <v>20.597</v>
      </c>
      <c r="J30" s="2">
        <v>0.051</v>
      </c>
      <c r="K30" s="2">
        <v>0.689</v>
      </c>
      <c r="L30" s="2">
        <v>26.875</v>
      </c>
      <c r="M30" s="2">
        <v>0.061</v>
      </c>
      <c r="N30" s="2">
        <v>20.734</v>
      </c>
      <c r="O30" s="2">
        <v>11.851</v>
      </c>
      <c r="P30" s="2">
        <v>100.58900000000003</v>
      </c>
      <c r="Q30" s="2">
        <v>0</v>
      </c>
      <c r="R30" s="2">
        <v>0</v>
      </c>
      <c r="S30" s="2">
        <v>0.001</v>
      </c>
      <c r="T30" s="2">
        <v>3.339</v>
      </c>
      <c r="U30" s="2">
        <v>6.214</v>
      </c>
      <c r="V30" s="2">
        <v>0.008</v>
      </c>
      <c r="W30" s="2">
        <v>0.118</v>
      </c>
      <c r="X30" s="2">
        <v>5.44</v>
      </c>
      <c r="Y30" s="2">
        <v>0.01</v>
      </c>
      <c r="Z30" s="2">
        <v>4.946</v>
      </c>
      <c r="AA30" s="2">
        <v>20.076</v>
      </c>
      <c r="AB30" s="1">
        <v>0.3495237098293729</v>
      </c>
      <c r="AC30" s="1">
        <v>0.6504762901706271</v>
      </c>
      <c r="AD30" s="1">
        <v>0.002</v>
      </c>
      <c r="AE30" s="1">
        <v>2.56</v>
      </c>
      <c r="AF30" s="1">
        <v>64</v>
      </c>
      <c r="AG30" s="1">
        <v>2.386</v>
      </c>
      <c r="AH30" s="1">
        <v>-0.06500000000000006</v>
      </c>
      <c r="AI30" s="5">
        <v>288.86</v>
      </c>
      <c r="AJ30" s="5">
        <v>350.21439999999996</v>
      </c>
      <c r="AK30" s="1">
        <v>2.630666596880561</v>
      </c>
      <c r="AL30" s="5">
        <v>296.8506592693395</v>
      </c>
      <c r="AM30" s="1">
        <v>2.594952370982937</v>
      </c>
      <c r="AN30" s="5">
        <v>344.8949031717784</v>
      </c>
      <c r="AO30" s="1">
        <v>2.558110495969852</v>
      </c>
      <c r="AP30" s="5">
        <v>289.1713346719983</v>
      </c>
      <c r="AQ30" s="5" t="s">
        <v>18</v>
      </c>
      <c r="AR30" s="5">
        <v>345.472</v>
      </c>
      <c r="AS30" s="10">
        <v>-24.8408</v>
      </c>
      <c r="AT30" s="10">
        <v>-6.3694</v>
      </c>
      <c r="AX30" s="41"/>
      <c r="BN30" s="41"/>
      <c r="BT30" s="41"/>
      <c r="CA30" s="41"/>
      <c r="CD30" s="22"/>
      <c r="CF30" s="41"/>
      <c r="CK30" s="41"/>
      <c r="CL30" s="22"/>
      <c r="CM30" s="22"/>
      <c r="CN30" s="22"/>
      <c r="CO30" s="22"/>
      <c r="EJ30" s="22"/>
      <c r="EK30" s="22"/>
      <c r="EL30" s="22"/>
      <c r="EM30" s="22"/>
      <c r="EN30" s="22"/>
      <c r="EO30" s="22"/>
      <c r="EP30" s="22"/>
    </row>
    <row r="31" spans="3:146" s="26" customFormat="1" ht="12.75">
      <c r="C31" s="2" t="s">
        <v>66</v>
      </c>
      <c r="D31" s="45" t="s">
        <v>19</v>
      </c>
      <c r="E31" s="2">
        <v>0.024</v>
      </c>
      <c r="F31" s="2">
        <v>0.027</v>
      </c>
      <c r="G31" s="2">
        <v>0.04</v>
      </c>
      <c r="H31" s="2">
        <v>19.061</v>
      </c>
      <c r="I31" s="2">
        <v>20.192</v>
      </c>
      <c r="J31" s="2">
        <v>0.085</v>
      </c>
      <c r="K31" s="2">
        <v>0.637</v>
      </c>
      <c r="L31" s="2">
        <v>27.49</v>
      </c>
      <c r="M31" s="2">
        <v>0.015</v>
      </c>
      <c r="N31" s="2">
        <v>20.681</v>
      </c>
      <c r="O31" s="2">
        <v>11.852</v>
      </c>
      <c r="P31" s="2">
        <v>100.104</v>
      </c>
      <c r="Q31" s="2">
        <v>0.009</v>
      </c>
      <c r="R31" s="2">
        <v>0.007</v>
      </c>
      <c r="S31" s="2">
        <v>0.009</v>
      </c>
      <c r="T31" s="2">
        <v>3.226</v>
      </c>
      <c r="U31" s="2">
        <v>6.091</v>
      </c>
      <c r="V31" s="2">
        <v>0.013</v>
      </c>
      <c r="W31" s="2">
        <v>0.109</v>
      </c>
      <c r="X31" s="2">
        <v>5.564</v>
      </c>
      <c r="Y31" s="2">
        <v>0.002</v>
      </c>
      <c r="Z31" s="2">
        <v>4.933</v>
      </c>
      <c r="AA31" s="2">
        <v>19.963</v>
      </c>
      <c r="AB31" s="1">
        <v>0.34624879252978424</v>
      </c>
      <c r="AC31" s="1">
        <v>0.6537512074702158</v>
      </c>
      <c r="AD31" s="1">
        <v>0.034</v>
      </c>
      <c r="AE31" s="1">
        <v>2.436</v>
      </c>
      <c r="AF31" s="1">
        <v>60.9</v>
      </c>
      <c r="AG31" s="1">
        <v>2.497</v>
      </c>
      <c r="AH31" s="1">
        <v>0.06399999999999993</v>
      </c>
      <c r="AI31" s="5">
        <v>275.716</v>
      </c>
      <c r="AJ31" s="5">
        <v>330.25164</v>
      </c>
      <c r="AK31" s="1">
        <v>2.739374154770849</v>
      </c>
      <c r="AL31" s="5">
        <v>308.37366040571</v>
      </c>
      <c r="AM31" s="1">
        <v>2.4706248792529784</v>
      </c>
      <c r="AN31" s="5">
        <v>325.06466824085004</v>
      </c>
      <c r="AO31" s="1">
        <v>2.434760239562091</v>
      </c>
      <c r="AP31" s="5">
        <v>276.07153744149406</v>
      </c>
      <c r="AQ31" s="5" t="s">
        <v>18</v>
      </c>
      <c r="AR31" s="5">
        <v>285.314</v>
      </c>
      <c r="AS31" s="10">
        <v>-31.5826</v>
      </c>
      <c r="AT31" s="10">
        <v>-9.87395</v>
      </c>
      <c r="AX31" s="41"/>
      <c r="BN31" s="41"/>
      <c r="BT31" s="41"/>
      <c r="CA31" s="41"/>
      <c r="CD31" s="22"/>
      <c r="CF31" s="41"/>
      <c r="CK31" s="41"/>
      <c r="CL31" s="22"/>
      <c r="CM31" s="22"/>
      <c r="CN31" s="22"/>
      <c r="CO31" s="22"/>
      <c r="EJ31" s="22"/>
      <c r="EK31" s="22"/>
      <c r="EL31" s="22"/>
      <c r="EM31" s="22"/>
      <c r="EN31" s="22"/>
      <c r="EO31" s="22"/>
      <c r="EP31" s="22"/>
    </row>
    <row r="32" spans="3:146" s="26" customFormat="1" ht="12.75">
      <c r="C32" s="2" t="s">
        <v>66</v>
      </c>
      <c r="D32" s="45" t="s">
        <v>19</v>
      </c>
      <c r="E32" s="2">
        <v>0.047</v>
      </c>
      <c r="F32" s="2">
        <v>0</v>
      </c>
      <c r="G32" s="2">
        <v>0.023</v>
      </c>
      <c r="H32" s="2">
        <v>18.684</v>
      </c>
      <c r="I32" s="2">
        <v>21.244</v>
      </c>
      <c r="J32" s="2">
        <v>0.035</v>
      </c>
      <c r="K32" s="2">
        <v>0.551</v>
      </c>
      <c r="L32" s="2">
        <v>27.283</v>
      </c>
      <c r="M32" s="2">
        <v>0</v>
      </c>
      <c r="N32" s="2">
        <v>20.71</v>
      </c>
      <c r="O32" s="2">
        <v>11.913</v>
      </c>
      <c r="P32" s="2">
        <v>100.49</v>
      </c>
      <c r="Q32" s="2">
        <v>0.018</v>
      </c>
      <c r="R32" s="2">
        <v>0</v>
      </c>
      <c r="S32" s="2">
        <v>0.005</v>
      </c>
      <c r="T32" s="2">
        <v>3.146</v>
      </c>
      <c r="U32" s="2">
        <v>6.376</v>
      </c>
      <c r="V32" s="2">
        <v>0.005</v>
      </c>
      <c r="W32" s="2">
        <v>0.094</v>
      </c>
      <c r="X32" s="2">
        <v>5.494</v>
      </c>
      <c r="Y32" s="2">
        <v>0</v>
      </c>
      <c r="Z32" s="2">
        <v>4.915</v>
      </c>
      <c r="AA32" s="2">
        <v>20.053</v>
      </c>
      <c r="AB32" s="1">
        <v>0.33039277462717914</v>
      </c>
      <c r="AC32" s="1">
        <v>0.6696072253728209</v>
      </c>
      <c r="AD32" s="1">
        <v>0.027999999999999997</v>
      </c>
      <c r="AE32" s="1">
        <v>2.5060000000000002</v>
      </c>
      <c r="AF32" s="1">
        <v>62.65</v>
      </c>
      <c r="AG32" s="1">
        <v>2.409</v>
      </c>
      <c r="AH32" s="1">
        <v>-0.029999999999999166</v>
      </c>
      <c r="AI32" s="5">
        <v>283.136</v>
      </c>
      <c r="AJ32" s="5">
        <v>341.52094000000005</v>
      </c>
      <c r="AK32" s="1">
        <v>2.6402749422390253</v>
      </c>
      <c r="AL32" s="5">
        <v>297.8691438773367</v>
      </c>
      <c r="AM32" s="1">
        <v>2.539039277462718</v>
      </c>
      <c r="AN32" s="5">
        <v>335.9767647553035</v>
      </c>
      <c r="AO32" s="1">
        <v>2.507906073513968</v>
      </c>
      <c r="AP32" s="5">
        <v>283.83962500718343</v>
      </c>
      <c r="AQ32" s="5" t="s">
        <v>18</v>
      </c>
      <c r="AR32" s="5">
        <v>324.551</v>
      </c>
      <c r="AS32" s="10">
        <v>-26.8121</v>
      </c>
      <c r="AT32" s="10">
        <v>-7.34299</v>
      </c>
      <c r="AX32" s="41"/>
      <c r="BC32" s="22"/>
      <c r="BN32" s="41"/>
      <c r="BT32" s="41"/>
      <c r="CA32" s="41"/>
      <c r="CD32" s="22"/>
      <c r="CF32" s="41"/>
      <c r="CK32" s="41"/>
      <c r="CL32" s="22"/>
      <c r="CM32" s="22"/>
      <c r="CN32" s="22"/>
      <c r="CO32" s="22"/>
      <c r="EJ32" s="22"/>
      <c r="EK32" s="22"/>
      <c r="EL32" s="22"/>
      <c r="EM32" s="22"/>
      <c r="EN32" s="22"/>
      <c r="EO32" s="22"/>
      <c r="EP32" s="22"/>
    </row>
    <row r="33" spans="3:146" s="26" customFormat="1" ht="12.75">
      <c r="C33" s="2" t="s">
        <v>66</v>
      </c>
      <c r="D33" s="45" t="s">
        <v>19</v>
      </c>
      <c r="E33" s="2">
        <v>0.034</v>
      </c>
      <c r="F33" s="2">
        <v>0.002</v>
      </c>
      <c r="G33" s="2">
        <v>0</v>
      </c>
      <c r="H33" s="2">
        <v>19.322</v>
      </c>
      <c r="I33" s="2">
        <v>20.776</v>
      </c>
      <c r="J33" s="2">
        <v>0.043</v>
      </c>
      <c r="K33" s="2">
        <v>0.564</v>
      </c>
      <c r="L33" s="2">
        <v>26.47</v>
      </c>
      <c r="M33" s="2">
        <v>0.043</v>
      </c>
      <c r="N33" s="2">
        <v>20.713</v>
      </c>
      <c r="O33" s="2">
        <v>11.763</v>
      </c>
      <c r="P33" s="2">
        <v>99.73</v>
      </c>
      <c r="Q33" s="2">
        <v>0.013</v>
      </c>
      <c r="R33" s="2">
        <v>0.001</v>
      </c>
      <c r="S33" s="2">
        <v>0</v>
      </c>
      <c r="T33" s="2">
        <v>3.295</v>
      </c>
      <c r="U33" s="2">
        <v>6.315</v>
      </c>
      <c r="V33" s="2">
        <v>0.007</v>
      </c>
      <c r="W33" s="2">
        <v>0.097</v>
      </c>
      <c r="X33" s="2">
        <v>5.398</v>
      </c>
      <c r="Y33" s="2">
        <v>0.007</v>
      </c>
      <c r="Z33" s="2">
        <v>4.978</v>
      </c>
      <c r="AA33" s="2">
        <v>20.110999999999997</v>
      </c>
      <c r="AB33" s="1">
        <v>0.3428720083246618</v>
      </c>
      <c r="AC33" s="1">
        <v>0.6571279916753382</v>
      </c>
      <c r="AD33" s="1">
        <v>0.013999999999999999</v>
      </c>
      <c r="AE33" s="1">
        <v>2.6020000000000003</v>
      </c>
      <c r="AF33" s="1">
        <v>65.05</v>
      </c>
      <c r="AG33" s="1">
        <v>2.3759999999999994</v>
      </c>
      <c r="AH33" s="1">
        <v>-0.08999999999999977</v>
      </c>
      <c r="AI33" s="5">
        <v>293.312</v>
      </c>
      <c r="AJ33" s="5">
        <v>356.97598000000005</v>
      </c>
      <c r="AK33" s="1">
        <v>2.6160104058272626</v>
      </c>
      <c r="AL33" s="5">
        <v>295.29710301768984</v>
      </c>
      <c r="AM33" s="1">
        <v>2.6362872008324665</v>
      </c>
      <c r="AN33" s="5">
        <v>351.4878085327784</v>
      </c>
      <c r="AO33" s="1">
        <v>2.6014301935483872</v>
      </c>
      <c r="AP33" s="5">
        <v>293.7718865548387</v>
      </c>
      <c r="AQ33" s="5" t="s">
        <v>18</v>
      </c>
      <c r="AR33" s="5" t="s">
        <v>18</v>
      </c>
      <c r="AS33" s="10" t="s">
        <v>18</v>
      </c>
      <c r="AT33" s="10" t="s">
        <v>18</v>
      </c>
      <c r="AX33" s="41"/>
      <c r="BC33" s="22"/>
      <c r="BN33" s="41"/>
      <c r="BT33" s="41"/>
      <c r="CA33" s="41"/>
      <c r="CD33" s="22"/>
      <c r="CL33" s="22"/>
      <c r="CM33" s="22"/>
      <c r="CN33" s="22"/>
      <c r="CO33" s="22"/>
      <c r="EJ33" s="22"/>
      <c r="EK33" s="22"/>
      <c r="EL33" s="22"/>
      <c r="EM33" s="22"/>
      <c r="EN33" s="22"/>
      <c r="EO33" s="22"/>
      <c r="EP33" s="22"/>
    </row>
    <row r="34" spans="3:144" s="26" customFormat="1" ht="12.75">
      <c r="C34" s="2" t="s">
        <v>66</v>
      </c>
      <c r="D34" s="45" t="s">
        <v>19</v>
      </c>
      <c r="E34" s="2">
        <v>0</v>
      </c>
      <c r="F34" s="2">
        <v>0.014</v>
      </c>
      <c r="G34" s="2">
        <v>0.047</v>
      </c>
      <c r="H34" s="2">
        <v>18.496</v>
      </c>
      <c r="I34" s="2">
        <v>21.264</v>
      </c>
      <c r="J34" s="2">
        <v>0.026</v>
      </c>
      <c r="K34" s="2">
        <v>0.48</v>
      </c>
      <c r="L34" s="2">
        <v>26.656</v>
      </c>
      <c r="M34" s="2">
        <v>0</v>
      </c>
      <c r="N34" s="2">
        <v>20.638</v>
      </c>
      <c r="O34" s="2">
        <v>11.776</v>
      </c>
      <c r="P34" s="2">
        <v>99.397</v>
      </c>
      <c r="Q34" s="2">
        <v>0</v>
      </c>
      <c r="R34" s="2">
        <v>0.004</v>
      </c>
      <c r="S34" s="2">
        <v>0.01</v>
      </c>
      <c r="T34" s="2">
        <v>3.151</v>
      </c>
      <c r="U34" s="2">
        <v>6.456</v>
      </c>
      <c r="V34" s="2">
        <v>0.004</v>
      </c>
      <c r="W34" s="2">
        <v>0.083</v>
      </c>
      <c r="X34" s="2">
        <v>5.43</v>
      </c>
      <c r="Y34" s="2">
        <v>0</v>
      </c>
      <c r="Z34" s="2">
        <v>4.954</v>
      </c>
      <c r="AA34" s="2">
        <v>20.092</v>
      </c>
      <c r="AB34" s="1">
        <v>0.3279900072863537</v>
      </c>
      <c r="AC34" s="1">
        <v>0.6720099927136463</v>
      </c>
      <c r="AD34" s="1">
        <v>0.024</v>
      </c>
      <c r="AE34" s="1">
        <v>2.57</v>
      </c>
      <c r="AF34" s="1">
        <v>64.25</v>
      </c>
      <c r="AG34" s="1">
        <v>2.3839999999999995</v>
      </c>
      <c r="AH34" s="1">
        <v>-0.07800000000000056</v>
      </c>
      <c r="AI34" s="5">
        <v>289.92</v>
      </c>
      <c r="AJ34" s="5">
        <v>351.82430000000005</v>
      </c>
      <c r="AK34" s="1">
        <v>2.613593005100447</v>
      </c>
      <c r="AL34" s="5">
        <v>295.0408585406474</v>
      </c>
      <c r="AM34" s="1">
        <v>2.6027990007286355</v>
      </c>
      <c r="AN34" s="5">
        <v>346.1464406162174</v>
      </c>
      <c r="AO34" s="1">
        <v>2.5723827825543877</v>
      </c>
      <c r="AP34" s="5">
        <v>290.68705150727595</v>
      </c>
      <c r="AQ34" s="5" t="s">
        <v>18</v>
      </c>
      <c r="AR34" s="5" t="s">
        <v>18</v>
      </c>
      <c r="AS34" s="10" t="s">
        <v>18</v>
      </c>
      <c r="AT34" s="10" t="s">
        <v>18</v>
      </c>
      <c r="AX34" s="41"/>
      <c r="BC34" s="22"/>
      <c r="BN34" s="41"/>
      <c r="BT34" s="41"/>
      <c r="CA34" s="41"/>
      <c r="CD34" s="22"/>
      <c r="CL34" s="22"/>
      <c r="CM34" s="22"/>
      <c r="CN34" s="22"/>
      <c r="CO34" s="22"/>
      <c r="EJ34" s="41"/>
      <c r="EN34" s="41"/>
    </row>
    <row r="35" spans="3:144" s="26" customFormat="1" ht="12.75">
      <c r="C35" s="2" t="s">
        <v>66</v>
      </c>
      <c r="D35" s="45" t="s">
        <v>19</v>
      </c>
      <c r="E35" s="2">
        <v>0</v>
      </c>
      <c r="F35" s="2">
        <v>0.013</v>
      </c>
      <c r="G35" s="2">
        <v>0.106</v>
      </c>
      <c r="H35" s="2">
        <v>19.342</v>
      </c>
      <c r="I35" s="2">
        <v>20.001</v>
      </c>
      <c r="J35" s="2">
        <v>0.03</v>
      </c>
      <c r="K35" s="2">
        <v>0.744</v>
      </c>
      <c r="L35" s="2">
        <v>26.134</v>
      </c>
      <c r="M35" s="2">
        <v>0.013</v>
      </c>
      <c r="N35" s="2">
        <v>20.079</v>
      </c>
      <c r="O35" s="2">
        <v>11.528</v>
      </c>
      <c r="P35" s="2">
        <v>97.99</v>
      </c>
      <c r="Q35" s="2">
        <v>0</v>
      </c>
      <c r="R35" s="2">
        <v>0.003</v>
      </c>
      <c r="S35" s="2">
        <v>0.024</v>
      </c>
      <c r="T35" s="2">
        <v>3.366</v>
      </c>
      <c r="U35" s="2">
        <v>6.203</v>
      </c>
      <c r="V35" s="2">
        <v>0.005</v>
      </c>
      <c r="W35" s="2">
        <v>0.131</v>
      </c>
      <c r="X35" s="2">
        <v>5.438</v>
      </c>
      <c r="Y35" s="2">
        <v>0.002</v>
      </c>
      <c r="Z35" s="2">
        <v>4.924</v>
      </c>
      <c r="AA35" s="2">
        <v>20.096000000000004</v>
      </c>
      <c r="AB35" s="1">
        <v>0.35176089455533494</v>
      </c>
      <c r="AC35" s="1">
        <v>0.648239105444665</v>
      </c>
      <c r="AD35" s="1">
        <v>0.051000000000000004</v>
      </c>
      <c r="AE35" s="1">
        <v>2.5620000000000003</v>
      </c>
      <c r="AF35" s="1">
        <v>64.05</v>
      </c>
      <c r="AG35" s="1">
        <v>2.362</v>
      </c>
      <c r="AH35" s="1">
        <v>-0.06700000000000006</v>
      </c>
      <c r="AI35" s="5">
        <v>289.072</v>
      </c>
      <c r="AJ35" s="5">
        <v>350.53638000000007</v>
      </c>
      <c r="AK35" s="1">
        <v>2.6082326261887347</v>
      </c>
      <c r="AL35" s="5">
        <v>294.4726583760059</v>
      </c>
      <c r="AM35" s="1">
        <v>2.597176089455534</v>
      </c>
      <c r="AN35" s="5">
        <v>345.24958626815766</v>
      </c>
      <c r="AO35" s="1">
        <v>2.559666638520222</v>
      </c>
      <c r="AP35" s="5">
        <v>289.3365970108476</v>
      </c>
      <c r="AQ35" s="5" t="s">
        <v>18</v>
      </c>
      <c r="AR35" s="5">
        <v>349.898</v>
      </c>
      <c r="AS35" s="10">
        <v>-23.9316</v>
      </c>
      <c r="AT35" s="10">
        <v>-6.04644</v>
      </c>
      <c r="AX35" s="41"/>
      <c r="BN35" s="41"/>
      <c r="BT35" s="41"/>
      <c r="CA35" s="41"/>
      <c r="CD35" s="22"/>
      <c r="CL35" s="22"/>
      <c r="CM35" s="22"/>
      <c r="CN35" s="22"/>
      <c r="CO35" s="22"/>
      <c r="EJ35" s="41"/>
      <c r="EN35" s="41"/>
    </row>
    <row r="36" spans="3:144" s="26" customFormat="1" ht="12.75">
      <c r="C36" s="2" t="s">
        <v>66</v>
      </c>
      <c r="D36" s="45" t="s">
        <v>19</v>
      </c>
      <c r="E36" s="2">
        <v>0</v>
      </c>
      <c r="F36" s="2">
        <v>0.047</v>
      </c>
      <c r="G36" s="2">
        <v>0.136</v>
      </c>
      <c r="H36" s="2">
        <v>19.323</v>
      </c>
      <c r="I36" s="2">
        <v>19.57</v>
      </c>
      <c r="J36" s="2">
        <v>0.065</v>
      </c>
      <c r="K36" s="2">
        <v>0.716</v>
      </c>
      <c r="L36" s="2">
        <v>26.443</v>
      </c>
      <c r="M36" s="2">
        <v>0.025</v>
      </c>
      <c r="N36" s="2">
        <v>19.882</v>
      </c>
      <c r="O36" s="2">
        <v>11.503</v>
      </c>
      <c r="P36" s="2">
        <v>97.71</v>
      </c>
      <c r="Q36" s="2">
        <v>0</v>
      </c>
      <c r="R36" s="2">
        <v>0.012</v>
      </c>
      <c r="S36" s="2">
        <v>0.03</v>
      </c>
      <c r="T36" s="2">
        <v>3.37</v>
      </c>
      <c r="U36" s="2">
        <v>6.083</v>
      </c>
      <c r="V36" s="2">
        <v>0.01</v>
      </c>
      <c r="W36" s="2">
        <v>0.126</v>
      </c>
      <c r="X36" s="2">
        <v>5.514</v>
      </c>
      <c r="Y36" s="2">
        <v>0.004</v>
      </c>
      <c r="Z36" s="2">
        <v>4.886</v>
      </c>
      <c r="AA36" s="2">
        <v>20.035</v>
      </c>
      <c r="AB36" s="1">
        <v>0.3565005818258754</v>
      </c>
      <c r="AC36" s="1">
        <v>0.6434994181741246</v>
      </c>
      <c r="AD36" s="1">
        <v>0.072</v>
      </c>
      <c r="AE36" s="1">
        <v>2.4859999999999998</v>
      </c>
      <c r="AF36" s="1">
        <v>62.15</v>
      </c>
      <c r="AG36" s="1">
        <v>2.4</v>
      </c>
      <c r="AH36" s="1">
        <v>0.010999999999999344</v>
      </c>
      <c r="AI36" s="5">
        <v>281.01599999999996</v>
      </c>
      <c r="AJ36" s="5">
        <v>338.30114</v>
      </c>
      <c r="AK36" s="1">
        <v>2.649550407278113</v>
      </c>
      <c r="AL36" s="5">
        <v>298.85234317148</v>
      </c>
      <c r="AM36" s="1">
        <v>2.5216500581825874</v>
      </c>
      <c r="AN36" s="5">
        <v>333.2031842801227</v>
      </c>
      <c r="AO36" s="1">
        <v>2.482726284565746</v>
      </c>
      <c r="AP36" s="5">
        <v>281.16553142088225</v>
      </c>
      <c r="AQ36" s="5" t="s">
        <v>18</v>
      </c>
      <c r="AR36" s="5">
        <v>306.106</v>
      </c>
      <c r="AS36" s="10">
        <v>-29.4996</v>
      </c>
      <c r="AT36" s="10">
        <v>-8.84656</v>
      </c>
      <c r="AX36" s="41"/>
      <c r="BN36" s="41"/>
      <c r="BT36" s="41"/>
      <c r="CA36" s="41"/>
      <c r="CD36" s="22"/>
      <c r="CF36" s="41"/>
      <c r="CK36" s="41"/>
      <c r="CL36" s="22"/>
      <c r="CM36" s="22"/>
      <c r="CN36" s="22"/>
      <c r="CO36" s="22"/>
      <c r="EJ36" s="41"/>
      <c r="EN36" s="41"/>
    </row>
    <row r="37" spans="3:144" s="26" customFormat="1" ht="12.75">
      <c r="C37" s="2" t="s">
        <v>66</v>
      </c>
      <c r="D37" s="45" t="s">
        <v>19</v>
      </c>
      <c r="E37" s="2">
        <v>0.049</v>
      </c>
      <c r="F37" s="2">
        <v>0.023</v>
      </c>
      <c r="G37" s="2">
        <v>0.04</v>
      </c>
      <c r="H37" s="2">
        <v>19.073</v>
      </c>
      <c r="I37" s="2">
        <v>20.055</v>
      </c>
      <c r="J37" s="2">
        <v>0.031</v>
      </c>
      <c r="K37" s="2">
        <v>0.651</v>
      </c>
      <c r="L37" s="2">
        <v>26.446</v>
      </c>
      <c r="M37" s="2">
        <v>0.096</v>
      </c>
      <c r="N37" s="2">
        <v>20.449</v>
      </c>
      <c r="O37" s="2">
        <v>11.625</v>
      </c>
      <c r="P37" s="2">
        <v>98.538</v>
      </c>
      <c r="Q37" s="2">
        <v>0.02</v>
      </c>
      <c r="R37" s="2">
        <v>0.006</v>
      </c>
      <c r="S37" s="2">
        <v>0.009</v>
      </c>
      <c r="T37" s="2">
        <v>3.291</v>
      </c>
      <c r="U37" s="2">
        <v>6.168</v>
      </c>
      <c r="V37" s="2">
        <v>0.005</v>
      </c>
      <c r="W37" s="2">
        <v>0.114</v>
      </c>
      <c r="X37" s="2">
        <v>5.457</v>
      </c>
      <c r="Y37" s="2">
        <v>0.016</v>
      </c>
      <c r="Z37" s="2">
        <v>4.973</v>
      </c>
      <c r="AA37" s="2">
        <v>20.059</v>
      </c>
      <c r="AB37" s="1">
        <v>0.34792261338407865</v>
      </c>
      <c r="AC37" s="1">
        <v>0.6520773866159213</v>
      </c>
      <c r="AD37" s="1">
        <v>0.044</v>
      </c>
      <c r="AE37" s="1">
        <v>2.543</v>
      </c>
      <c r="AF37" s="1">
        <v>63.575</v>
      </c>
      <c r="AG37" s="1">
        <v>2.43</v>
      </c>
      <c r="AH37" s="1">
        <v>-0.008000000000000243</v>
      </c>
      <c r="AI37" s="5">
        <v>287.058</v>
      </c>
      <c r="AJ37" s="5">
        <v>347.47757</v>
      </c>
      <c r="AK37" s="1">
        <v>2.6735458293688548</v>
      </c>
      <c r="AL37" s="5">
        <v>301.3958579130986</v>
      </c>
      <c r="AM37" s="1">
        <v>2.577792261338408</v>
      </c>
      <c r="AN37" s="5">
        <v>342.1578656834761</v>
      </c>
      <c r="AO37" s="1">
        <v>2.541428153504599</v>
      </c>
      <c r="AP37" s="5">
        <v>287.3996699021884</v>
      </c>
      <c r="AQ37" s="5" t="s">
        <v>18</v>
      </c>
      <c r="AR37" s="5">
        <v>326.793</v>
      </c>
      <c r="AS37" s="10">
        <v>-28.6397</v>
      </c>
      <c r="AT37" s="10">
        <v>-8.49665</v>
      </c>
      <c r="AX37" s="41"/>
      <c r="BC37" s="22"/>
      <c r="BN37" s="41"/>
      <c r="BT37" s="41"/>
      <c r="CA37" s="41"/>
      <c r="CD37" s="22"/>
      <c r="CF37" s="41"/>
      <c r="CK37" s="41"/>
      <c r="CL37" s="22"/>
      <c r="CM37" s="22"/>
      <c r="CN37" s="22"/>
      <c r="CO37" s="22"/>
      <c r="EJ37" s="41"/>
      <c r="EN37" s="41"/>
    </row>
    <row r="38" spans="3:144" s="26" customFormat="1" ht="12.75">
      <c r="C38" s="2" t="s">
        <v>66</v>
      </c>
      <c r="D38" s="45" t="s">
        <v>19</v>
      </c>
      <c r="E38" s="2">
        <v>0.037</v>
      </c>
      <c r="F38" s="2">
        <v>0.085</v>
      </c>
      <c r="G38" s="2">
        <v>0.125</v>
      </c>
      <c r="H38" s="2">
        <v>18.682</v>
      </c>
      <c r="I38" s="2">
        <v>20.181</v>
      </c>
      <c r="J38" s="2">
        <v>0.066</v>
      </c>
      <c r="K38" s="2">
        <v>0.73</v>
      </c>
      <c r="L38" s="2">
        <v>27.302</v>
      </c>
      <c r="M38" s="2">
        <v>0.013</v>
      </c>
      <c r="N38" s="2">
        <v>19.729</v>
      </c>
      <c r="O38" s="2">
        <v>11.663</v>
      </c>
      <c r="P38" s="2">
        <v>98.613</v>
      </c>
      <c r="Q38" s="2">
        <v>0.015</v>
      </c>
      <c r="R38" s="2">
        <v>0.022</v>
      </c>
      <c r="S38" s="2">
        <v>0.028</v>
      </c>
      <c r="T38" s="2">
        <v>3.213</v>
      </c>
      <c r="U38" s="2">
        <v>6.186</v>
      </c>
      <c r="V38" s="2">
        <v>0.01</v>
      </c>
      <c r="W38" s="2">
        <v>0.127</v>
      </c>
      <c r="X38" s="2">
        <v>5.615</v>
      </c>
      <c r="Y38" s="2">
        <v>0.002</v>
      </c>
      <c r="Z38" s="2">
        <v>4.782</v>
      </c>
      <c r="AA38" s="2">
        <v>20</v>
      </c>
      <c r="AB38" s="1">
        <v>0.3418448771145866</v>
      </c>
      <c r="AC38" s="1">
        <v>0.6581551228854134</v>
      </c>
      <c r="AD38" s="1">
        <v>0.093</v>
      </c>
      <c r="AE38" s="1">
        <v>2.385</v>
      </c>
      <c r="AF38" s="1">
        <v>59.625</v>
      </c>
      <c r="AG38" s="1">
        <v>2.3970000000000002</v>
      </c>
      <c r="AH38" s="1">
        <v>0.06699999999999973</v>
      </c>
      <c r="AI38" s="5">
        <v>270.31</v>
      </c>
      <c r="AJ38" s="5">
        <v>322.04114999999996</v>
      </c>
      <c r="AK38" s="1">
        <v>2.636291413980211</v>
      </c>
      <c r="AL38" s="5">
        <v>297.44688988190234</v>
      </c>
      <c r="AM38" s="1">
        <v>2.4191844877114583</v>
      </c>
      <c r="AN38" s="5">
        <v>316.8599257899776</v>
      </c>
      <c r="AO38" s="1">
        <v>2.384633976380466</v>
      </c>
      <c r="AP38" s="5">
        <v>270.74812829160544</v>
      </c>
      <c r="AQ38" s="5" t="s">
        <v>18</v>
      </c>
      <c r="AR38" s="5">
        <v>278.289</v>
      </c>
      <c r="AS38" s="10">
        <v>-32.3111</v>
      </c>
      <c r="AT38" s="10">
        <v>-10.39338</v>
      </c>
      <c r="AX38" s="41"/>
      <c r="BC38" s="22"/>
      <c r="BN38" s="41"/>
      <c r="BT38" s="41"/>
      <c r="CA38" s="41"/>
      <c r="CD38" s="22"/>
      <c r="CF38" s="41"/>
      <c r="CK38" s="41"/>
      <c r="CL38" s="22"/>
      <c r="CM38" s="22"/>
      <c r="CN38" s="22"/>
      <c r="CO38" s="22"/>
      <c r="EJ38" s="41"/>
      <c r="EN38" s="41"/>
    </row>
    <row r="39" spans="3:144" s="26" customFormat="1" ht="12.75">
      <c r="C39" s="2" t="s">
        <v>66</v>
      </c>
      <c r="D39" s="45" t="s">
        <v>19</v>
      </c>
      <c r="E39" s="2">
        <v>0.019</v>
      </c>
      <c r="F39" s="2">
        <v>0.014</v>
      </c>
      <c r="G39" s="2">
        <v>0.087</v>
      </c>
      <c r="H39" s="2">
        <v>19.249</v>
      </c>
      <c r="I39" s="2">
        <v>20.106</v>
      </c>
      <c r="J39" s="2">
        <v>0</v>
      </c>
      <c r="K39" s="2">
        <v>0.655</v>
      </c>
      <c r="L39" s="2">
        <v>26.595</v>
      </c>
      <c r="M39" s="2">
        <v>0</v>
      </c>
      <c r="N39" s="2">
        <v>20.563</v>
      </c>
      <c r="O39" s="2">
        <v>11.675</v>
      </c>
      <c r="P39" s="2">
        <v>98.963</v>
      </c>
      <c r="Q39" s="2">
        <v>0.007</v>
      </c>
      <c r="R39" s="2">
        <v>0.004</v>
      </c>
      <c r="S39" s="2">
        <v>0.019</v>
      </c>
      <c r="T39" s="2">
        <v>3.307</v>
      </c>
      <c r="U39" s="2">
        <v>6.157</v>
      </c>
      <c r="V39" s="2">
        <v>0</v>
      </c>
      <c r="W39" s="2">
        <v>0.114</v>
      </c>
      <c r="X39" s="2">
        <v>5.464</v>
      </c>
      <c r="Y39" s="2">
        <v>0</v>
      </c>
      <c r="Z39" s="2">
        <v>4.979</v>
      </c>
      <c r="AA39" s="2">
        <v>20.051000000000002</v>
      </c>
      <c r="AB39" s="1">
        <v>0.34942941673710903</v>
      </c>
      <c r="AC39" s="1">
        <v>0.650570583262891</v>
      </c>
      <c r="AD39" s="1">
        <v>0.049</v>
      </c>
      <c r="AE39" s="1">
        <v>2.5359999999999996</v>
      </c>
      <c r="AF39" s="1">
        <v>63.4</v>
      </c>
      <c r="AG39" s="1">
        <v>2.4430000000000005</v>
      </c>
      <c r="AH39" s="1">
        <v>-0.02100000000000181</v>
      </c>
      <c r="AI39" s="5">
        <v>286.316</v>
      </c>
      <c r="AJ39" s="5">
        <v>346.35063999999994</v>
      </c>
      <c r="AK39" s="1">
        <v>2.687600591715977</v>
      </c>
      <c r="AL39" s="5">
        <v>302.88566272189354</v>
      </c>
      <c r="AM39" s="1">
        <v>2.5709429416737106</v>
      </c>
      <c r="AN39" s="5">
        <v>341.06539919695683</v>
      </c>
      <c r="AO39" s="1">
        <v>2.534129203719357</v>
      </c>
      <c r="AP39" s="5">
        <v>286.6245214349957</v>
      </c>
      <c r="AQ39" s="5" t="s">
        <v>18</v>
      </c>
      <c r="AR39" s="5">
        <v>325.398</v>
      </c>
      <c r="AS39" s="10">
        <v>-27.0822</v>
      </c>
      <c r="AT39" s="10">
        <v>-7.54067</v>
      </c>
      <c r="AX39" s="41"/>
      <c r="BN39" s="41"/>
      <c r="BT39" s="41"/>
      <c r="CA39" s="41"/>
      <c r="CD39" s="22"/>
      <c r="CF39" s="41"/>
      <c r="CK39" s="41"/>
      <c r="CL39" s="22"/>
      <c r="CM39" s="22"/>
      <c r="CN39" s="22"/>
      <c r="CO39" s="22"/>
      <c r="EJ39" s="41"/>
      <c r="EN39" s="41"/>
    </row>
    <row r="40" spans="3:144" s="26" customFormat="1" ht="12.75">
      <c r="C40" s="2" t="s">
        <v>66</v>
      </c>
      <c r="D40" s="45" t="s">
        <v>19</v>
      </c>
      <c r="E40" s="2">
        <v>0.013</v>
      </c>
      <c r="F40" s="2">
        <v>0.006</v>
      </c>
      <c r="G40" s="2">
        <v>0.046</v>
      </c>
      <c r="H40" s="2">
        <v>18.829</v>
      </c>
      <c r="I40" s="2">
        <v>20.32</v>
      </c>
      <c r="J40" s="2">
        <v>0.066</v>
      </c>
      <c r="K40" s="2">
        <v>0.651</v>
      </c>
      <c r="L40" s="2">
        <v>26.542</v>
      </c>
      <c r="M40" s="2">
        <v>0</v>
      </c>
      <c r="N40" s="2">
        <v>20.467</v>
      </c>
      <c r="O40" s="2">
        <v>11.652</v>
      </c>
      <c r="P40" s="2">
        <v>98.59200000000001</v>
      </c>
      <c r="Q40" s="2">
        <v>0.005</v>
      </c>
      <c r="R40" s="2">
        <v>0.002</v>
      </c>
      <c r="S40" s="2">
        <v>0.01</v>
      </c>
      <c r="T40" s="2">
        <v>3.242</v>
      </c>
      <c r="U40" s="2">
        <v>6.235</v>
      </c>
      <c r="V40" s="2">
        <v>0.01</v>
      </c>
      <c r="W40" s="2">
        <v>0.114</v>
      </c>
      <c r="X40" s="2">
        <v>5.464</v>
      </c>
      <c r="Y40" s="2">
        <v>0</v>
      </c>
      <c r="Z40" s="2">
        <v>4.966</v>
      </c>
      <c r="AA40" s="2">
        <v>20.048000000000002</v>
      </c>
      <c r="AB40" s="1">
        <v>0.34209137912841614</v>
      </c>
      <c r="AC40" s="1">
        <v>0.6579086208715839</v>
      </c>
      <c r="AD40" s="1">
        <v>0.027</v>
      </c>
      <c r="AE40" s="1">
        <v>2.5359999999999996</v>
      </c>
      <c r="AF40" s="1">
        <v>63.4</v>
      </c>
      <c r="AG40" s="1">
        <v>2.43</v>
      </c>
      <c r="AH40" s="1">
        <v>-0.031000000000000028</v>
      </c>
      <c r="AI40" s="5">
        <v>286.316</v>
      </c>
      <c r="AJ40" s="5">
        <v>346.35063999999994</v>
      </c>
      <c r="AK40" s="1">
        <v>2.669463965389892</v>
      </c>
      <c r="AL40" s="5">
        <v>300.96318033132854</v>
      </c>
      <c r="AM40" s="1">
        <v>2.5702091379128413</v>
      </c>
      <c r="AN40" s="5">
        <v>340.9483574970982</v>
      </c>
      <c r="AO40" s="1">
        <v>2.5355850703809217</v>
      </c>
      <c r="AP40" s="5">
        <v>286.7791344744539</v>
      </c>
      <c r="AQ40" s="5" t="s">
        <v>18</v>
      </c>
      <c r="AR40" s="5">
        <v>328.093</v>
      </c>
      <c r="AS40" s="10">
        <v>-28.2272</v>
      </c>
      <c r="AT40" s="10">
        <v>-8.32191</v>
      </c>
      <c r="AX40" s="41"/>
      <c r="BN40" s="41"/>
      <c r="BT40" s="41"/>
      <c r="CA40" s="41"/>
      <c r="CD40" s="22"/>
      <c r="CF40" s="41"/>
      <c r="CK40" s="41"/>
      <c r="CL40" s="22"/>
      <c r="CM40" s="22"/>
      <c r="CN40" s="22"/>
      <c r="CO40" s="22"/>
      <c r="EJ40" s="41"/>
      <c r="EN40" s="41"/>
    </row>
    <row r="41" spans="3:144" s="26" customFormat="1" ht="12.75">
      <c r="C41" s="2" t="s">
        <v>66</v>
      </c>
      <c r="D41" s="45" t="s">
        <v>19</v>
      </c>
      <c r="E41" s="2">
        <v>0.036</v>
      </c>
      <c r="F41" s="2">
        <v>0.025</v>
      </c>
      <c r="G41" s="2">
        <v>0.086</v>
      </c>
      <c r="H41" s="2">
        <v>19.159</v>
      </c>
      <c r="I41" s="2">
        <v>19.497</v>
      </c>
      <c r="J41" s="2">
        <v>0.071</v>
      </c>
      <c r="K41" s="2">
        <v>0.687</v>
      </c>
      <c r="L41" s="2">
        <v>26.802</v>
      </c>
      <c r="M41" s="2">
        <v>0.015</v>
      </c>
      <c r="N41" s="2">
        <v>20.003</v>
      </c>
      <c r="O41" s="2">
        <v>11.556</v>
      </c>
      <c r="P41" s="2">
        <v>97.937</v>
      </c>
      <c r="Q41" s="2">
        <v>0.014</v>
      </c>
      <c r="R41" s="2">
        <v>0.007</v>
      </c>
      <c r="S41" s="2">
        <v>0.019</v>
      </c>
      <c r="T41" s="2">
        <v>3.326</v>
      </c>
      <c r="U41" s="2">
        <v>6.032</v>
      </c>
      <c r="V41" s="2">
        <v>0.011</v>
      </c>
      <c r="W41" s="2">
        <v>0.121</v>
      </c>
      <c r="X41" s="2">
        <v>5.563</v>
      </c>
      <c r="Y41" s="2">
        <v>0.002</v>
      </c>
      <c r="Z41" s="2">
        <v>4.893</v>
      </c>
      <c r="AA41" s="2">
        <v>19.988</v>
      </c>
      <c r="AB41" s="1">
        <v>0.3554178243214362</v>
      </c>
      <c r="AC41" s="1">
        <v>0.6445821756785638</v>
      </c>
      <c r="AD41" s="1">
        <v>0.059</v>
      </c>
      <c r="AE41" s="1">
        <v>2.4370000000000003</v>
      </c>
      <c r="AF41" s="1">
        <v>60.925</v>
      </c>
      <c r="AG41" s="1">
        <v>2.4559999999999995</v>
      </c>
      <c r="AH41" s="1">
        <v>0.05399999999999994</v>
      </c>
      <c r="AI41" s="5">
        <v>275.822</v>
      </c>
      <c r="AJ41" s="5">
        <v>330.41263000000004</v>
      </c>
      <c r="AK41" s="1">
        <v>2.7047924770250047</v>
      </c>
      <c r="AL41" s="5">
        <v>304.7080025646505</v>
      </c>
      <c r="AM41" s="1">
        <v>2.472541782432144</v>
      </c>
      <c r="AN41" s="5">
        <v>325.37041429792697</v>
      </c>
      <c r="AO41" s="1">
        <v>2.4339411036546275</v>
      </c>
      <c r="AP41" s="5">
        <v>275.98454520812146</v>
      </c>
      <c r="AQ41" s="5" t="s">
        <v>18</v>
      </c>
      <c r="AR41" s="5">
        <v>286.602</v>
      </c>
      <c r="AS41" s="10">
        <v>-31.6123</v>
      </c>
      <c r="AT41" s="10">
        <v>-9.96247</v>
      </c>
      <c r="AX41" s="41"/>
      <c r="BC41" s="22"/>
      <c r="BN41" s="41"/>
      <c r="BT41" s="41"/>
      <c r="CA41" s="41"/>
      <c r="CD41" s="22"/>
      <c r="CF41" s="41"/>
      <c r="CK41" s="41"/>
      <c r="CL41" s="22"/>
      <c r="CM41" s="22"/>
      <c r="CN41" s="22"/>
      <c r="CO41" s="22"/>
      <c r="EJ41" s="41"/>
      <c r="EN41" s="41"/>
    </row>
    <row r="42" spans="3:144" s="26" customFormat="1" ht="12.75">
      <c r="C42" s="2" t="s">
        <v>66</v>
      </c>
      <c r="D42" s="45" t="s">
        <v>19</v>
      </c>
      <c r="E42" s="2">
        <v>0.015</v>
      </c>
      <c r="F42" s="2">
        <v>0.011</v>
      </c>
      <c r="G42" s="2">
        <v>0.042</v>
      </c>
      <c r="H42" s="2">
        <v>18.839</v>
      </c>
      <c r="I42" s="2">
        <v>20.392</v>
      </c>
      <c r="J42" s="2">
        <v>0.104</v>
      </c>
      <c r="K42" s="2">
        <v>0.739</v>
      </c>
      <c r="L42" s="2">
        <v>26.358</v>
      </c>
      <c r="M42" s="2">
        <v>0.167</v>
      </c>
      <c r="N42" s="2">
        <v>20.636</v>
      </c>
      <c r="O42" s="2">
        <v>11.684</v>
      </c>
      <c r="P42" s="2">
        <v>98.987</v>
      </c>
      <c r="Q42" s="2">
        <v>0.006</v>
      </c>
      <c r="R42" s="2">
        <v>0.003</v>
      </c>
      <c r="S42" s="2">
        <v>0.009</v>
      </c>
      <c r="T42" s="2">
        <v>3.234</v>
      </c>
      <c r="U42" s="2">
        <v>6.24</v>
      </c>
      <c r="V42" s="2">
        <v>0.016</v>
      </c>
      <c r="W42" s="2">
        <v>0.128</v>
      </c>
      <c r="X42" s="2">
        <v>5.411</v>
      </c>
      <c r="Y42" s="2">
        <v>0.027</v>
      </c>
      <c r="Z42" s="2">
        <v>4.993</v>
      </c>
      <c r="AA42" s="2">
        <v>20.067</v>
      </c>
      <c r="AB42" s="1">
        <v>0.3413552881570614</v>
      </c>
      <c r="AC42" s="1">
        <v>0.6586447118429386</v>
      </c>
      <c r="AD42" s="1">
        <v>0.027</v>
      </c>
      <c r="AE42" s="1">
        <v>2.5890000000000004</v>
      </c>
      <c r="AF42" s="1">
        <v>64.725</v>
      </c>
      <c r="AG42" s="1">
        <v>2.404</v>
      </c>
      <c r="AH42" s="1">
        <v>-0.022000000000000117</v>
      </c>
      <c r="AI42" s="5">
        <v>291.934</v>
      </c>
      <c r="AJ42" s="5">
        <v>354.8831100000001</v>
      </c>
      <c r="AK42" s="1">
        <v>2.6429487017099427</v>
      </c>
      <c r="AL42" s="5">
        <v>298.1525623812539</v>
      </c>
      <c r="AM42" s="1">
        <v>2.6231355288157063</v>
      </c>
      <c r="AN42" s="5">
        <v>349.3901168461052</v>
      </c>
      <c r="AO42" s="1">
        <v>2.5887311108296394</v>
      </c>
      <c r="AP42" s="5">
        <v>292.4232439701077</v>
      </c>
      <c r="AQ42" s="5" t="s">
        <v>18</v>
      </c>
      <c r="AR42" s="5">
        <v>349.508</v>
      </c>
      <c r="AS42" s="10">
        <v>-23.7181</v>
      </c>
      <c r="AT42" s="10">
        <v>-5.90511</v>
      </c>
      <c r="AX42" s="41"/>
      <c r="BN42" s="41"/>
      <c r="BT42" s="41"/>
      <c r="CA42" s="41"/>
      <c r="CD42" s="22"/>
      <c r="CF42" s="41"/>
      <c r="CK42" s="41"/>
      <c r="CL42" s="22"/>
      <c r="CM42" s="22"/>
      <c r="CN42" s="22"/>
      <c r="CO42" s="22"/>
      <c r="EJ42" s="41"/>
      <c r="EN42" s="41"/>
    </row>
    <row r="43" spans="3:144" s="26" customFormat="1" ht="12.75">
      <c r="C43" s="2" t="s">
        <v>66</v>
      </c>
      <c r="D43" s="45" t="s">
        <v>19</v>
      </c>
      <c r="E43" s="2">
        <v>0.002</v>
      </c>
      <c r="F43" s="2">
        <v>0.028</v>
      </c>
      <c r="G43" s="2">
        <v>0.051</v>
      </c>
      <c r="H43" s="2">
        <v>18.293</v>
      </c>
      <c r="I43" s="2">
        <v>21.325</v>
      </c>
      <c r="J43" s="2">
        <v>0.017</v>
      </c>
      <c r="K43" s="2">
        <v>0.62</v>
      </c>
      <c r="L43" s="2">
        <v>26.713</v>
      </c>
      <c r="M43" s="2">
        <v>0.087</v>
      </c>
      <c r="N43" s="2">
        <v>20.696</v>
      </c>
      <c r="O43" s="2">
        <v>11.807</v>
      </c>
      <c r="P43" s="2">
        <v>99.63900000000001</v>
      </c>
      <c r="Q43" s="2">
        <v>0.001</v>
      </c>
      <c r="R43" s="2">
        <v>0.007</v>
      </c>
      <c r="S43" s="2">
        <v>0.011</v>
      </c>
      <c r="T43" s="2">
        <v>3.108</v>
      </c>
      <c r="U43" s="2">
        <v>6.457</v>
      </c>
      <c r="V43" s="2">
        <v>0.003</v>
      </c>
      <c r="W43" s="2">
        <v>0.107</v>
      </c>
      <c r="X43" s="2">
        <v>5.427</v>
      </c>
      <c r="Y43" s="2">
        <v>0.014</v>
      </c>
      <c r="Z43" s="2">
        <v>4.955</v>
      </c>
      <c r="AA43" s="2">
        <v>20.09</v>
      </c>
      <c r="AB43" s="1">
        <v>0.3249346576058547</v>
      </c>
      <c r="AC43" s="1">
        <v>0.6750653423941453</v>
      </c>
      <c r="AD43" s="1">
        <v>0.03</v>
      </c>
      <c r="AE43" s="1">
        <v>2.5730000000000004</v>
      </c>
      <c r="AF43" s="1">
        <v>64.325</v>
      </c>
      <c r="AG43" s="1">
        <v>2.3819999999999997</v>
      </c>
      <c r="AH43" s="1">
        <v>-0.057000000000000065</v>
      </c>
      <c r="AI43" s="5">
        <v>290.23800000000006</v>
      </c>
      <c r="AJ43" s="5">
        <v>352.3072700000001</v>
      </c>
      <c r="AK43" s="1">
        <v>2.6094542603240978</v>
      </c>
      <c r="AL43" s="5">
        <v>294.6021515943544</v>
      </c>
      <c r="AM43" s="1">
        <v>2.6054934657605857</v>
      </c>
      <c r="AN43" s="5">
        <v>346.5762077888134</v>
      </c>
      <c r="AO43" s="1">
        <v>2.5759889639309987</v>
      </c>
      <c r="AP43" s="5">
        <v>291.07002796947205</v>
      </c>
      <c r="AQ43" s="5" t="s">
        <v>18</v>
      </c>
      <c r="AR43" s="5" t="s">
        <v>18</v>
      </c>
      <c r="AS43" s="10" t="s">
        <v>18</v>
      </c>
      <c r="AT43" s="10" t="s">
        <v>18</v>
      </c>
      <c r="AX43" s="41"/>
      <c r="BC43" s="22"/>
      <c r="BN43" s="41"/>
      <c r="BT43" s="41"/>
      <c r="CA43" s="41"/>
      <c r="CD43" s="22"/>
      <c r="CF43" s="41"/>
      <c r="CK43" s="41"/>
      <c r="CL43" s="22"/>
      <c r="CM43" s="22"/>
      <c r="CN43" s="22"/>
      <c r="CO43" s="22"/>
      <c r="EJ43" s="41"/>
      <c r="EN43" s="41"/>
    </row>
    <row r="44" spans="3:144" s="26" customFormat="1" ht="12.75">
      <c r="C44" s="2" t="s">
        <v>66</v>
      </c>
      <c r="D44" s="45" t="s">
        <v>19</v>
      </c>
      <c r="E44" s="2">
        <v>0.012</v>
      </c>
      <c r="F44" s="2">
        <v>0</v>
      </c>
      <c r="G44" s="2">
        <v>0.043</v>
      </c>
      <c r="H44" s="2">
        <v>19.354</v>
      </c>
      <c r="I44" s="2">
        <v>21.216</v>
      </c>
      <c r="J44" s="2">
        <v>0.069</v>
      </c>
      <c r="K44" s="2">
        <v>0.556</v>
      </c>
      <c r="L44" s="2">
        <v>27.098</v>
      </c>
      <c r="M44" s="2">
        <v>0.04</v>
      </c>
      <c r="N44" s="2">
        <v>20.188</v>
      </c>
      <c r="O44" s="2">
        <v>11.854</v>
      </c>
      <c r="P44" s="2">
        <v>100.43</v>
      </c>
      <c r="Q44" s="2">
        <v>0.005</v>
      </c>
      <c r="R44" s="2">
        <v>0</v>
      </c>
      <c r="S44" s="2">
        <v>0.009</v>
      </c>
      <c r="T44" s="2">
        <v>3.275</v>
      </c>
      <c r="U44" s="2">
        <v>6.399</v>
      </c>
      <c r="V44" s="2">
        <v>0.011</v>
      </c>
      <c r="W44" s="2">
        <v>0.095</v>
      </c>
      <c r="X44" s="2">
        <v>5.483</v>
      </c>
      <c r="Y44" s="2">
        <v>0.006</v>
      </c>
      <c r="Z44" s="2">
        <v>4.815</v>
      </c>
      <c r="AA44" s="2">
        <v>20.098</v>
      </c>
      <c r="AB44" s="1">
        <v>0.3385362828199297</v>
      </c>
      <c r="AC44" s="1">
        <v>0.6614637171800704</v>
      </c>
      <c r="AD44" s="1">
        <v>0.023</v>
      </c>
      <c r="AE44" s="1">
        <v>2.5170000000000003</v>
      </c>
      <c r="AF44" s="1">
        <v>62.925</v>
      </c>
      <c r="AG44" s="1">
        <v>2.298</v>
      </c>
      <c r="AH44" s="1">
        <v>-0.07800000000000042</v>
      </c>
      <c r="AI44" s="5">
        <v>284.302</v>
      </c>
      <c r="AJ44" s="5">
        <v>343.29183000000006</v>
      </c>
      <c r="AK44" s="1">
        <v>2.534975397973951</v>
      </c>
      <c r="AL44" s="5">
        <v>286.7073921852388</v>
      </c>
      <c r="AM44" s="1">
        <v>2.550853628281993</v>
      </c>
      <c r="AN44" s="5">
        <v>337.86115371097793</v>
      </c>
      <c r="AO44" s="1">
        <v>2.5172904014885265</v>
      </c>
      <c r="AP44" s="5">
        <v>284.8362406380815</v>
      </c>
      <c r="AQ44" s="5" t="s">
        <v>18</v>
      </c>
      <c r="AR44" s="5">
        <v>346.347</v>
      </c>
      <c r="AS44" s="10">
        <v>-24.4552</v>
      </c>
      <c r="AT44" s="10">
        <v>-6.18684</v>
      </c>
      <c r="AX44" s="41"/>
      <c r="BN44" s="41"/>
      <c r="BT44" s="41"/>
      <c r="CA44" s="41"/>
      <c r="CD44" s="22"/>
      <c r="CF44" s="41"/>
      <c r="CK44" s="41"/>
      <c r="CL44" s="22"/>
      <c r="CM44" s="22"/>
      <c r="CN44" s="22"/>
      <c r="CO44" s="22"/>
      <c r="EJ44" s="41"/>
      <c r="EN44" s="41"/>
    </row>
    <row r="45" spans="3:144" s="26" customFormat="1" ht="12.75">
      <c r="C45" s="2" t="s">
        <v>66</v>
      </c>
      <c r="D45" s="45" t="s">
        <v>19</v>
      </c>
      <c r="E45" s="2">
        <v>0.038</v>
      </c>
      <c r="F45" s="2">
        <v>0</v>
      </c>
      <c r="G45" s="2">
        <v>0.076</v>
      </c>
      <c r="H45" s="2">
        <v>18.56</v>
      </c>
      <c r="I45" s="2">
        <v>20.147</v>
      </c>
      <c r="J45" s="2">
        <v>0.025</v>
      </c>
      <c r="K45" s="2">
        <v>0.592</v>
      </c>
      <c r="L45" s="2">
        <v>26.446</v>
      </c>
      <c r="M45" s="2">
        <v>0.075</v>
      </c>
      <c r="N45" s="2">
        <v>20.827</v>
      </c>
      <c r="O45" s="2">
        <v>11.651</v>
      </c>
      <c r="P45" s="2">
        <v>98.437</v>
      </c>
      <c r="Q45" s="2">
        <v>0.015</v>
      </c>
      <c r="R45" s="2">
        <v>0</v>
      </c>
      <c r="S45" s="2">
        <v>0.017</v>
      </c>
      <c r="T45" s="2">
        <v>3.195</v>
      </c>
      <c r="U45" s="2">
        <v>6.182</v>
      </c>
      <c r="V45" s="2">
        <v>0.004</v>
      </c>
      <c r="W45" s="2">
        <v>0.103</v>
      </c>
      <c r="X45" s="2">
        <v>5.444</v>
      </c>
      <c r="Y45" s="2">
        <v>0.012</v>
      </c>
      <c r="Z45" s="2">
        <v>5.053</v>
      </c>
      <c r="AA45" s="2">
        <v>20.025</v>
      </c>
      <c r="AB45" s="1">
        <v>0.3407273115068785</v>
      </c>
      <c r="AC45" s="1">
        <v>0.6592726884931215</v>
      </c>
      <c r="AD45" s="1">
        <v>0.049</v>
      </c>
      <c r="AE45" s="1">
        <v>2.556</v>
      </c>
      <c r="AF45" s="1">
        <v>63.9</v>
      </c>
      <c r="AG45" s="1">
        <v>2.497</v>
      </c>
      <c r="AH45" s="1">
        <v>0.018999999999999448</v>
      </c>
      <c r="AI45" s="5">
        <v>288.436</v>
      </c>
      <c r="AJ45" s="5">
        <v>349.57044</v>
      </c>
      <c r="AK45" s="1">
        <v>2.735509118054815</v>
      </c>
      <c r="AL45" s="5">
        <v>307.96396651381036</v>
      </c>
      <c r="AM45" s="1">
        <v>2.5900727311506877</v>
      </c>
      <c r="AN45" s="5">
        <v>344.1166006185347</v>
      </c>
      <c r="AO45" s="1">
        <v>2.5558557013970353</v>
      </c>
      <c r="AP45" s="5">
        <v>288.93187548836516</v>
      </c>
      <c r="AQ45" s="5" t="s">
        <v>18</v>
      </c>
      <c r="AR45" s="5">
        <v>324.357</v>
      </c>
      <c r="AS45" s="10">
        <v>-27.0291</v>
      </c>
      <c r="AT45" s="10">
        <v>-7.45885</v>
      </c>
      <c r="AX45" s="41"/>
      <c r="BN45" s="41"/>
      <c r="BT45" s="41"/>
      <c r="CA45" s="41"/>
      <c r="CD45" s="22"/>
      <c r="CF45" s="41"/>
      <c r="CK45" s="41"/>
      <c r="CL45" s="22"/>
      <c r="CM45" s="22"/>
      <c r="CN45" s="22"/>
      <c r="CO45" s="22"/>
      <c r="EJ45" s="41"/>
      <c r="EN45" s="41"/>
    </row>
    <row r="46" spans="3:144" s="26" customFormat="1" ht="12.75">
      <c r="C46" s="2" t="s">
        <v>66</v>
      </c>
      <c r="D46" s="45" t="s">
        <v>19</v>
      </c>
      <c r="E46" s="2">
        <v>0</v>
      </c>
      <c r="F46" s="2">
        <v>0.074</v>
      </c>
      <c r="G46" s="2">
        <v>0.037</v>
      </c>
      <c r="H46" s="2">
        <v>18.316</v>
      </c>
      <c r="I46" s="2">
        <v>20.314</v>
      </c>
      <c r="J46" s="2">
        <v>0</v>
      </c>
      <c r="K46" s="2">
        <v>0.598</v>
      </c>
      <c r="L46" s="2">
        <v>26.861</v>
      </c>
      <c r="M46" s="2">
        <v>0.027</v>
      </c>
      <c r="N46" s="2">
        <v>20.131</v>
      </c>
      <c r="O46" s="2">
        <v>11.611</v>
      </c>
      <c r="P46" s="2">
        <v>97.96900000000001</v>
      </c>
      <c r="Q46" s="2">
        <v>0</v>
      </c>
      <c r="R46" s="2">
        <v>0.019</v>
      </c>
      <c r="S46" s="2">
        <v>0.008</v>
      </c>
      <c r="T46" s="2">
        <v>3.165</v>
      </c>
      <c r="U46" s="2">
        <v>6.255</v>
      </c>
      <c r="V46" s="2">
        <v>0</v>
      </c>
      <c r="W46" s="2">
        <v>0.105</v>
      </c>
      <c r="X46" s="2">
        <v>5.549</v>
      </c>
      <c r="Y46" s="2">
        <v>0.004</v>
      </c>
      <c r="Z46" s="2">
        <v>4.901</v>
      </c>
      <c r="AA46" s="2">
        <v>20.006</v>
      </c>
      <c r="AB46" s="1">
        <v>0.3359872611464968</v>
      </c>
      <c r="AC46" s="1">
        <v>0.6640127388535032</v>
      </c>
      <c r="AD46" s="1">
        <v>0.035</v>
      </c>
      <c r="AE46" s="1">
        <v>2.4509999999999996</v>
      </c>
      <c r="AF46" s="1">
        <v>61.275</v>
      </c>
      <c r="AG46" s="1">
        <v>2.45</v>
      </c>
      <c r="AH46" s="1">
        <v>0.025000000000000785</v>
      </c>
      <c r="AI46" s="5">
        <v>277.306</v>
      </c>
      <c r="AJ46" s="5">
        <v>332.66648999999995</v>
      </c>
      <c r="AK46" s="1">
        <v>2.685191082802548</v>
      </c>
      <c r="AL46" s="5">
        <v>302.6302547770701</v>
      </c>
      <c r="AM46" s="1">
        <v>2.4845987261146494</v>
      </c>
      <c r="AN46" s="5">
        <v>327.2934968152866</v>
      </c>
      <c r="AO46" s="1">
        <v>2.4517961273885347</v>
      </c>
      <c r="AP46" s="5">
        <v>277.8807487286624</v>
      </c>
      <c r="AQ46" s="5" t="s">
        <v>18</v>
      </c>
      <c r="AR46" s="5">
        <v>297.516</v>
      </c>
      <c r="AS46" s="10">
        <v>-30.0994</v>
      </c>
      <c r="AT46" s="10">
        <v>-9.20176</v>
      </c>
      <c r="AX46" s="41"/>
      <c r="BC46" s="22"/>
      <c r="BN46" s="41"/>
      <c r="BT46" s="41"/>
      <c r="CA46" s="41"/>
      <c r="CD46" s="22"/>
      <c r="CF46" s="41"/>
      <c r="CK46" s="41"/>
      <c r="CL46" s="22"/>
      <c r="CM46" s="22"/>
      <c r="CN46" s="22"/>
      <c r="CO46" s="22"/>
      <c r="EJ46" s="41"/>
      <c r="EN46" s="41"/>
    </row>
    <row r="47" spans="3:144" s="26" customFormat="1" ht="12.75">
      <c r="C47" s="2" t="s">
        <v>66</v>
      </c>
      <c r="D47" s="45" t="s">
        <v>19</v>
      </c>
      <c r="E47" s="2">
        <v>0</v>
      </c>
      <c r="F47" s="2">
        <v>0.015</v>
      </c>
      <c r="G47" s="2">
        <v>0.001</v>
      </c>
      <c r="H47" s="2">
        <v>18.692</v>
      </c>
      <c r="I47" s="2">
        <v>21.037</v>
      </c>
      <c r="J47" s="2">
        <v>0</v>
      </c>
      <c r="K47" s="2">
        <v>0.661</v>
      </c>
      <c r="L47" s="2">
        <v>26.839</v>
      </c>
      <c r="M47" s="2">
        <v>0.035</v>
      </c>
      <c r="N47" s="2">
        <v>20.294</v>
      </c>
      <c r="O47" s="2">
        <v>11.75</v>
      </c>
      <c r="P47" s="2">
        <v>99.324</v>
      </c>
      <c r="Q47" s="2">
        <v>0</v>
      </c>
      <c r="R47" s="2">
        <v>0.004</v>
      </c>
      <c r="S47" s="2">
        <v>0</v>
      </c>
      <c r="T47" s="2">
        <v>3.191</v>
      </c>
      <c r="U47" s="2">
        <v>6.401</v>
      </c>
      <c r="V47" s="2">
        <v>0</v>
      </c>
      <c r="W47" s="2">
        <v>0.114</v>
      </c>
      <c r="X47" s="2">
        <v>5.479</v>
      </c>
      <c r="Y47" s="2">
        <v>0.006</v>
      </c>
      <c r="Z47" s="2">
        <v>4.883</v>
      </c>
      <c r="AA47" s="2">
        <v>20.078</v>
      </c>
      <c r="AB47" s="1">
        <v>0.33267306088407006</v>
      </c>
      <c r="AC47" s="1">
        <v>0.66732693911593</v>
      </c>
      <c r="AD47" s="1">
        <v>0.004</v>
      </c>
      <c r="AE47" s="1">
        <v>2.521</v>
      </c>
      <c r="AF47" s="1">
        <v>63.025</v>
      </c>
      <c r="AG47" s="1">
        <v>2.362</v>
      </c>
      <c r="AH47" s="1">
        <v>-0.06799999999999974</v>
      </c>
      <c r="AI47" s="5">
        <v>284.726</v>
      </c>
      <c r="AJ47" s="5">
        <v>343.93579</v>
      </c>
      <c r="AK47" s="1">
        <v>2.594871142618849</v>
      </c>
      <c r="AL47" s="5">
        <v>293.056341117598</v>
      </c>
      <c r="AM47" s="1">
        <v>2.554267306088407</v>
      </c>
      <c r="AN47" s="5">
        <v>338.4056353211009</v>
      </c>
      <c r="AO47" s="1">
        <v>2.5224536647206004</v>
      </c>
      <c r="AP47" s="5">
        <v>285.3845791933278</v>
      </c>
      <c r="AQ47" s="5" t="s">
        <v>18</v>
      </c>
      <c r="AR47" s="5">
        <v>341.595</v>
      </c>
      <c r="AS47" s="10">
        <v>-25.2714</v>
      </c>
      <c r="AT47" s="10">
        <v>-6.43871</v>
      </c>
      <c r="AX47" s="41"/>
      <c r="BC47" s="22"/>
      <c r="BN47" s="41"/>
      <c r="BT47" s="41"/>
      <c r="CA47" s="41"/>
      <c r="CD47" s="22"/>
      <c r="CF47" s="41"/>
      <c r="CK47" s="41"/>
      <c r="CL47" s="22"/>
      <c r="CM47" s="22"/>
      <c r="CN47" s="22"/>
      <c r="CO47" s="22"/>
      <c r="EJ47" s="41"/>
      <c r="EN47" s="41"/>
    </row>
    <row r="48" spans="3:144" s="26" customFormat="1" ht="12.75">
      <c r="C48" s="2" t="s">
        <v>66</v>
      </c>
      <c r="D48" s="45" t="s">
        <v>19</v>
      </c>
      <c r="E48" s="2">
        <v>0.053</v>
      </c>
      <c r="F48" s="2">
        <v>0.049</v>
      </c>
      <c r="G48" s="2">
        <v>0.025</v>
      </c>
      <c r="H48" s="2">
        <v>18.481</v>
      </c>
      <c r="I48" s="2">
        <v>20.631</v>
      </c>
      <c r="J48" s="2">
        <v>0.033</v>
      </c>
      <c r="K48" s="2">
        <v>0.627</v>
      </c>
      <c r="L48" s="2">
        <v>27.349</v>
      </c>
      <c r="M48" s="2">
        <v>0</v>
      </c>
      <c r="N48" s="2">
        <v>20.034</v>
      </c>
      <c r="O48" s="2">
        <v>11.737</v>
      </c>
      <c r="P48" s="2">
        <v>99.019</v>
      </c>
      <c r="Q48" s="2">
        <v>0.021</v>
      </c>
      <c r="R48" s="2">
        <v>0.013</v>
      </c>
      <c r="S48" s="2">
        <v>0.005</v>
      </c>
      <c r="T48" s="2">
        <v>3.158</v>
      </c>
      <c r="U48" s="2">
        <v>6.284</v>
      </c>
      <c r="V48" s="2">
        <v>0.005</v>
      </c>
      <c r="W48" s="2">
        <v>0.109</v>
      </c>
      <c r="X48" s="2">
        <v>5.589</v>
      </c>
      <c r="Y48" s="2">
        <v>0</v>
      </c>
      <c r="Z48" s="2">
        <v>4.825</v>
      </c>
      <c r="AA48" s="2">
        <v>20.009</v>
      </c>
      <c r="AB48" s="1">
        <v>0.33446303749205675</v>
      </c>
      <c r="AC48" s="1">
        <v>0.6655369625079433</v>
      </c>
      <c r="AD48" s="1">
        <v>0.044000000000000004</v>
      </c>
      <c r="AE48" s="1">
        <v>2.4109999999999996</v>
      </c>
      <c r="AF48" s="1">
        <v>60.275</v>
      </c>
      <c r="AG48" s="1">
        <v>2.4140000000000006</v>
      </c>
      <c r="AH48" s="1">
        <v>0.029999999999999236</v>
      </c>
      <c r="AI48" s="5">
        <v>273.0659999999999</v>
      </c>
      <c r="AJ48" s="5">
        <v>326.2268899999999</v>
      </c>
      <c r="AK48" s="1">
        <v>2.6481241262444404</v>
      </c>
      <c r="AL48" s="5">
        <v>298.70115738191066</v>
      </c>
      <c r="AM48" s="1">
        <v>2.4444463037492055</v>
      </c>
      <c r="AN48" s="5">
        <v>320.8891854479983</v>
      </c>
      <c r="AO48" s="1">
        <v>2.4120985333615756</v>
      </c>
      <c r="AP48" s="5">
        <v>273.66486424299933</v>
      </c>
      <c r="AQ48" s="5" t="s">
        <v>18</v>
      </c>
      <c r="AR48" s="5">
        <v>288.579</v>
      </c>
      <c r="AS48" s="10">
        <v>-31.0284</v>
      </c>
      <c r="AT48" s="10">
        <v>-9.73243</v>
      </c>
      <c r="AX48" s="41"/>
      <c r="BN48" s="41"/>
      <c r="BT48" s="41"/>
      <c r="CD48" s="22"/>
      <c r="CF48" s="41"/>
      <c r="CK48" s="41"/>
      <c r="CL48" s="22"/>
      <c r="CM48" s="22"/>
      <c r="CN48" s="22"/>
      <c r="CO48" s="22"/>
      <c r="EJ48" s="41"/>
      <c r="EN48" s="41"/>
    </row>
    <row r="49" spans="3:93" s="26" customFormat="1" ht="12.75">
      <c r="C49" s="2" t="s">
        <v>66</v>
      </c>
      <c r="D49" s="45" t="s">
        <v>19</v>
      </c>
      <c r="E49" s="2">
        <v>0</v>
      </c>
      <c r="F49" s="2">
        <v>0</v>
      </c>
      <c r="G49" s="2">
        <v>0.021</v>
      </c>
      <c r="H49" s="2">
        <v>18.493</v>
      </c>
      <c r="I49" s="2">
        <v>20.379</v>
      </c>
      <c r="J49" s="2">
        <v>0.03</v>
      </c>
      <c r="K49" s="2">
        <v>0.667</v>
      </c>
      <c r="L49" s="2">
        <v>26.436</v>
      </c>
      <c r="M49" s="2">
        <v>0.025</v>
      </c>
      <c r="N49" s="2">
        <v>20.681</v>
      </c>
      <c r="O49" s="2">
        <v>11.645</v>
      </c>
      <c r="P49" s="2">
        <v>98.37700000000001</v>
      </c>
      <c r="Q49" s="2">
        <v>0</v>
      </c>
      <c r="R49" s="2">
        <v>0</v>
      </c>
      <c r="S49" s="2">
        <v>0.005</v>
      </c>
      <c r="T49" s="2">
        <v>3.186</v>
      </c>
      <c r="U49" s="2">
        <v>6.257</v>
      </c>
      <c r="V49" s="2">
        <v>0.005</v>
      </c>
      <c r="W49" s="2">
        <v>0.116</v>
      </c>
      <c r="X49" s="2">
        <v>5.445</v>
      </c>
      <c r="Y49" s="2">
        <v>0.004</v>
      </c>
      <c r="Z49" s="2">
        <v>5.021</v>
      </c>
      <c r="AA49" s="2">
        <v>20.039</v>
      </c>
      <c r="AB49" s="1">
        <v>0.33739277771894527</v>
      </c>
      <c r="AC49" s="1">
        <v>0.6626072222810547</v>
      </c>
      <c r="AD49" s="1">
        <v>0.01</v>
      </c>
      <c r="AE49" s="1">
        <v>2.555</v>
      </c>
      <c r="AF49" s="1">
        <v>63.875</v>
      </c>
      <c r="AG49" s="1">
        <v>2.466</v>
      </c>
      <c r="AH49" s="1">
        <v>-0.030000000000000707</v>
      </c>
      <c r="AI49" s="5">
        <v>288.33</v>
      </c>
      <c r="AJ49" s="5">
        <v>349.40944999999994</v>
      </c>
      <c r="AK49" s="1">
        <v>2.7021749444032617</v>
      </c>
      <c r="AL49" s="5">
        <v>304.43054410674574</v>
      </c>
      <c r="AM49" s="1">
        <v>2.5887392777718943</v>
      </c>
      <c r="AN49" s="5">
        <v>343.90391480461716</v>
      </c>
      <c r="AO49" s="1">
        <v>2.555517272900561</v>
      </c>
      <c r="AP49" s="5">
        <v>288.89593438203957</v>
      </c>
      <c r="AQ49" s="5" t="s">
        <v>18</v>
      </c>
      <c r="AR49" s="5">
        <v>333.475</v>
      </c>
      <c r="AS49" s="10">
        <v>-26.9963</v>
      </c>
      <c r="AT49" s="10">
        <v>-7.45457</v>
      </c>
      <c r="AX49" s="41"/>
      <c r="BC49" s="22"/>
      <c r="BN49" s="41"/>
      <c r="BT49" s="41"/>
      <c r="CD49" s="22"/>
      <c r="CF49" s="41"/>
      <c r="CK49" s="41"/>
      <c r="CL49" s="22"/>
      <c r="CM49" s="22"/>
      <c r="CN49" s="22"/>
      <c r="CO49" s="22"/>
    </row>
    <row r="50" spans="3:93" s="26" customFormat="1" ht="12.75">
      <c r="C50" s="2" t="s">
        <v>66</v>
      </c>
      <c r="D50" s="45" t="s">
        <v>19</v>
      </c>
      <c r="E50" s="2">
        <v>0.008</v>
      </c>
      <c r="F50" s="2">
        <v>0.024</v>
      </c>
      <c r="G50" s="2">
        <v>0.002</v>
      </c>
      <c r="H50" s="2">
        <v>18.944</v>
      </c>
      <c r="I50" s="2">
        <v>20.259</v>
      </c>
      <c r="J50" s="2">
        <v>0.075</v>
      </c>
      <c r="K50" s="2">
        <v>0.67</v>
      </c>
      <c r="L50" s="2">
        <v>26.283</v>
      </c>
      <c r="M50" s="2">
        <v>0.015</v>
      </c>
      <c r="N50" s="2">
        <v>20.536</v>
      </c>
      <c r="O50" s="2">
        <v>11.619</v>
      </c>
      <c r="P50" s="2">
        <v>98.435</v>
      </c>
      <c r="Q50" s="2">
        <v>0.003</v>
      </c>
      <c r="R50" s="2">
        <v>0.006</v>
      </c>
      <c r="S50" s="2">
        <v>0</v>
      </c>
      <c r="T50" s="2">
        <v>3.271</v>
      </c>
      <c r="U50" s="2">
        <v>6.234</v>
      </c>
      <c r="V50" s="2">
        <v>0.012</v>
      </c>
      <c r="W50" s="2">
        <v>0.117</v>
      </c>
      <c r="X50" s="2">
        <v>5.426</v>
      </c>
      <c r="Y50" s="2">
        <v>0.002</v>
      </c>
      <c r="Z50" s="2">
        <v>4.996</v>
      </c>
      <c r="AA50" s="2">
        <v>20.067</v>
      </c>
      <c r="AB50" s="1">
        <v>0.34413466596528147</v>
      </c>
      <c r="AC50" s="1">
        <v>0.6558653340347185</v>
      </c>
      <c r="AD50" s="1">
        <v>0.009000000000000001</v>
      </c>
      <c r="AE50" s="1">
        <v>2.574</v>
      </c>
      <c r="AF50" s="1">
        <v>64.35</v>
      </c>
      <c r="AG50" s="1">
        <v>2.4220000000000006</v>
      </c>
      <c r="AH50" s="1">
        <v>-0.056000000000000494</v>
      </c>
      <c r="AI50" s="5">
        <v>290.344</v>
      </c>
      <c r="AJ50" s="5">
        <v>352.46826</v>
      </c>
      <c r="AK50" s="1">
        <v>2.6628942661756976</v>
      </c>
      <c r="AL50" s="5">
        <v>300.26679221462393</v>
      </c>
      <c r="AM50" s="1">
        <v>2.608413466596528</v>
      </c>
      <c r="AN50" s="5">
        <v>347.0419479221462</v>
      </c>
      <c r="AO50" s="1">
        <v>2.573179682272488</v>
      </c>
      <c r="AP50" s="5">
        <v>290.7716822573382</v>
      </c>
      <c r="AQ50" s="5" t="s">
        <v>18</v>
      </c>
      <c r="AR50" s="5">
        <v>346.784</v>
      </c>
      <c r="AS50" s="10">
        <v>-24.3922</v>
      </c>
      <c r="AT50" s="10">
        <v>-6.17035</v>
      </c>
      <c r="AX50" s="41"/>
      <c r="BN50" s="41"/>
      <c r="BT50" s="41"/>
      <c r="CD50" s="22"/>
      <c r="CF50" s="41"/>
      <c r="CK50" s="41"/>
      <c r="CL50" s="22"/>
      <c r="CM50" s="22"/>
      <c r="CN50" s="22"/>
      <c r="CO50" s="22"/>
    </row>
    <row r="51" spans="3:93" s="26" customFormat="1" ht="12.75">
      <c r="C51" s="2" t="s">
        <v>66</v>
      </c>
      <c r="D51" s="45" t="s">
        <v>19</v>
      </c>
      <c r="E51" s="2">
        <v>0</v>
      </c>
      <c r="F51" s="2">
        <v>0.051</v>
      </c>
      <c r="G51" s="2">
        <v>0.056</v>
      </c>
      <c r="H51" s="2">
        <v>19.113</v>
      </c>
      <c r="I51" s="2">
        <v>19.658</v>
      </c>
      <c r="J51" s="2">
        <v>0</v>
      </c>
      <c r="K51" s="2">
        <v>0.675</v>
      </c>
      <c r="L51" s="2">
        <v>26.539</v>
      </c>
      <c r="M51" s="2">
        <v>0.017</v>
      </c>
      <c r="N51" s="2">
        <v>19.879</v>
      </c>
      <c r="O51" s="2">
        <v>11.496</v>
      </c>
      <c r="P51" s="2">
        <v>97.484</v>
      </c>
      <c r="Q51" s="2">
        <v>0</v>
      </c>
      <c r="R51" s="2">
        <v>0.013</v>
      </c>
      <c r="S51" s="2">
        <v>0.013</v>
      </c>
      <c r="T51" s="2">
        <v>3.335</v>
      </c>
      <c r="U51" s="2">
        <v>6.114</v>
      </c>
      <c r="V51" s="2">
        <v>0</v>
      </c>
      <c r="W51" s="2">
        <v>0.119</v>
      </c>
      <c r="X51" s="2">
        <v>5.538</v>
      </c>
      <c r="Y51" s="2">
        <v>0.003</v>
      </c>
      <c r="Z51" s="2">
        <v>4.889</v>
      </c>
      <c r="AA51" s="2">
        <v>20.024</v>
      </c>
      <c r="AB51" s="1">
        <v>0.3529474018414647</v>
      </c>
      <c r="AC51" s="1">
        <v>0.6470525981585353</v>
      </c>
      <c r="AD51" s="1">
        <v>0.039</v>
      </c>
      <c r="AE51" s="1">
        <v>2.4619999999999997</v>
      </c>
      <c r="AF51" s="1">
        <v>61.55</v>
      </c>
      <c r="AG51" s="1">
        <v>2.4270000000000005</v>
      </c>
      <c r="AH51" s="1">
        <v>0.0050000000000005596</v>
      </c>
      <c r="AI51" s="5">
        <v>278.472</v>
      </c>
      <c r="AJ51" s="5">
        <v>334.43737999999996</v>
      </c>
      <c r="AK51" s="1">
        <v>2.674063181289026</v>
      </c>
      <c r="AL51" s="5">
        <v>301.45069721663674</v>
      </c>
      <c r="AM51" s="1">
        <v>2.497294740184146</v>
      </c>
      <c r="AN51" s="5">
        <v>329.3185110593713</v>
      </c>
      <c r="AO51" s="1">
        <v>2.459431235474653</v>
      </c>
      <c r="AP51" s="5">
        <v>278.69159720740817</v>
      </c>
      <c r="AQ51" s="5" t="s">
        <v>18</v>
      </c>
      <c r="AR51" s="5">
        <v>300.488</v>
      </c>
      <c r="AS51" s="10">
        <v>-30.0101</v>
      </c>
      <c r="AT51" s="10">
        <v>-8.85036</v>
      </c>
      <c r="AX51" s="41"/>
      <c r="BN51" s="41"/>
      <c r="BT51" s="41"/>
      <c r="CD51" s="22"/>
      <c r="CL51" s="22"/>
      <c r="CM51" s="22"/>
      <c r="CN51" s="22"/>
      <c r="CO51" s="22"/>
    </row>
    <row r="52" spans="3:146" s="26" customFormat="1" ht="12.75">
      <c r="C52" s="2" t="s">
        <v>66</v>
      </c>
      <c r="D52" s="45" t="s">
        <v>19</v>
      </c>
      <c r="E52" s="2">
        <v>0.06</v>
      </c>
      <c r="F52" s="2">
        <v>0.016</v>
      </c>
      <c r="G52" s="2">
        <v>0.001</v>
      </c>
      <c r="H52" s="2">
        <v>18.734</v>
      </c>
      <c r="I52" s="2">
        <v>20.703</v>
      </c>
      <c r="J52" s="2">
        <v>0.055</v>
      </c>
      <c r="K52" s="2">
        <v>0.62</v>
      </c>
      <c r="L52" s="2">
        <v>26.515</v>
      </c>
      <c r="M52" s="2">
        <v>0.012</v>
      </c>
      <c r="N52" s="2">
        <v>20.358</v>
      </c>
      <c r="O52" s="2">
        <v>11.671</v>
      </c>
      <c r="P52" s="2">
        <v>98.745</v>
      </c>
      <c r="Q52" s="2">
        <v>0.024</v>
      </c>
      <c r="R52" s="2">
        <v>0.004</v>
      </c>
      <c r="S52" s="2">
        <v>0</v>
      </c>
      <c r="T52" s="2">
        <v>3.22</v>
      </c>
      <c r="U52" s="2">
        <v>6.342</v>
      </c>
      <c r="V52" s="2">
        <v>0.008</v>
      </c>
      <c r="W52" s="2">
        <v>0.108</v>
      </c>
      <c r="X52" s="2">
        <v>5.449</v>
      </c>
      <c r="Y52" s="2">
        <v>0.002</v>
      </c>
      <c r="Z52" s="2">
        <v>4.931</v>
      </c>
      <c r="AA52" s="2">
        <v>20.088</v>
      </c>
      <c r="AB52" s="1">
        <v>0.33674963396778923</v>
      </c>
      <c r="AC52" s="1">
        <v>0.6632503660322108</v>
      </c>
      <c r="AD52" s="1">
        <v>0.028</v>
      </c>
      <c r="AE52" s="1">
        <v>2.551</v>
      </c>
      <c r="AF52" s="1">
        <v>63.775</v>
      </c>
      <c r="AG52" s="1">
        <v>2.38</v>
      </c>
      <c r="AH52" s="1">
        <v>-0.05799999999999928</v>
      </c>
      <c r="AI52" s="5">
        <v>287.906</v>
      </c>
      <c r="AJ52" s="5">
        <v>348.76549000000006</v>
      </c>
      <c r="AK52" s="1">
        <v>2.6157247437774522</v>
      </c>
      <c r="AL52" s="5">
        <v>295.26682284040993</v>
      </c>
      <c r="AM52" s="1">
        <v>2.584674963396779</v>
      </c>
      <c r="AN52" s="5">
        <v>343.25565666178625</v>
      </c>
      <c r="AO52" s="1">
        <v>2.5516448726207908</v>
      </c>
      <c r="AP52" s="5">
        <v>288.484685472328</v>
      </c>
      <c r="AQ52" s="5" t="s">
        <v>18</v>
      </c>
      <c r="AR52" s="5">
        <v>345.677</v>
      </c>
      <c r="AS52" s="10">
        <v>-24.4867</v>
      </c>
      <c r="AT52" s="10">
        <v>-6.17412</v>
      </c>
      <c r="AX52" s="41"/>
      <c r="BN52" s="41"/>
      <c r="BT52" s="41"/>
      <c r="CD52" s="22"/>
      <c r="CL52" s="22"/>
      <c r="CM52" s="22"/>
      <c r="CN52" s="22"/>
      <c r="CO52" s="22"/>
      <c r="EJ52" s="40"/>
      <c r="EK52" s="22"/>
      <c r="EL52" s="22"/>
      <c r="EM52" s="22"/>
      <c r="EN52" s="40"/>
      <c r="EO52" s="22"/>
      <c r="EP52" s="22"/>
    </row>
    <row r="53" spans="3:146" s="26" customFormat="1" ht="12.75" customHeight="1">
      <c r="C53" s="2" t="s">
        <v>20</v>
      </c>
      <c r="D53" s="45" t="s">
        <v>21</v>
      </c>
      <c r="E53" s="2">
        <v>0</v>
      </c>
      <c r="F53" s="2">
        <v>0</v>
      </c>
      <c r="G53" s="2">
        <v>0</v>
      </c>
      <c r="H53" s="2">
        <v>26.66</v>
      </c>
      <c r="I53" s="2">
        <v>14.707</v>
      </c>
      <c r="J53" s="2">
        <v>0.07</v>
      </c>
      <c r="K53" s="2">
        <v>0.518</v>
      </c>
      <c r="L53" s="2">
        <v>24.742</v>
      </c>
      <c r="M53" s="2">
        <v>0.007</v>
      </c>
      <c r="N53" s="2">
        <v>20.906</v>
      </c>
      <c r="O53" s="2">
        <v>11.241</v>
      </c>
      <c r="P53" s="2">
        <v>98.85100000000001</v>
      </c>
      <c r="Q53" s="2">
        <v>0</v>
      </c>
      <c r="R53" s="2">
        <v>0</v>
      </c>
      <c r="S53" s="2">
        <v>0</v>
      </c>
      <c r="T53" s="2">
        <v>4.758</v>
      </c>
      <c r="U53" s="2">
        <v>4.678</v>
      </c>
      <c r="V53" s="2">
        <v>0.011</v>
      </c>
      <c r="W53" s="2">
        <v>0.094</v>
      </c>
      <c r="X53" s="2">
        <v>5.28</v>
      </c>
      <c r="Y53" s="2">
        <v>0.001</v>
      </c>
      <c r="Z53" s="2">
        <v>5.258</v>
      </c>
      <c r="AA53" s="2">
        <v>20.08</v>
      </c>
      <c r="AB53" s="1">
        <v>0.5042390843577788</v>
      </c>
      <c r="AC53" s="1">
        <v>0.49576091564222124</v>
      </c>
      <c r="AD53" s="1">
        <v>0</v>
      </c>
      <c r="AE53" s="1">
        <v>2.72</v>
      </c>
      <c r="AF53" s="1">
        <v>68</v>
      </c>
      <c r="AG53" s="1">
        <v>2.5380000000000003</v>
      </c>
      <c r="AH53" s="1">
        <v>-0.0790000000000002</v>
      </c>
      <c r="AI53" s="5">
        <v>305.82</v>
      </c>
      <c r="AJ53" s="5">
        <v>375.97279999999995</v>
      </c>
      <c r="AK53" s="1">
        <v>2.890967359050445</v>
      </c>
      <c r="AL53" s="5">
        <v>324.4425400593472</v>
      </c>
      <c r="AM53" s="1">
        <v>2.770423908435778</v>
      </c>
      <c r="AN53" s="5">
        <v>372.88261339550655</v>
      </c>
      <c r="AO53" s="1">
        <v>2.6874149656634163</v>
      </c>
      <c r="AP53" s="5">
        <v>302.9034693534548</v>
      </c>
      <c r="AQ53" s="5" t="s">
        <v>18</v>
      </c>
      <c r="AR53" s="5">
        <v>343.675</v>
      </c>
      <c r="AS53" s="10">
        <f>-28.2527</f>
        <v>-28.2527</v>
      </c>
      <c r="AT53" s="10">
        <v>-8.25873</v>
      </c>
      <c r="AX53" s="41"/>
      <c r="BN53" s="41"/>
      <c r="BT53" s="41"/>
      <c r="CD53" s="22"/>
      <c r="CL53" s="22"/>
      <c r="CM53" s="22"/>
      <c r="CN53" s="22"/>
      <c r="CO53" s="22"/>
      <c r="EJ53" s="40"/>
      <c r="EK53" s="22"/>
      <c r="EL53" s="22"/>
      <c r="EM53" s="22"/>
      <c r="EN53" s="40"/>
      <c r="EO53" s="22"/>
      <c r="EP53" s="22"/>
    </row>
    <row r="54" spans="3:146" s="26" customFormat="1" ht="12.75">
      <c r="C54" s="2" t="s">
        <v>20</v>
      </c>
      <c r="D54" s="45" t="s">
        <v>21</v>
      </c>
      <c r="E54" s="2">
        <v>0.011</v>
      </c>
      <c r="F54" s="2">
        <v>0.008</v>
      </c>
      <c r="G54" s="2">
        <v>0.019</v>
      </c>
      <c r="H54" s="2">
        <v>25.902</v>
      </c>
      <c r="I54" s="2">
        <v>14.971</v>
      </c>
      <c r="J54" s="2">
        <v>0.063</v>
      </c>
      <c r="K54" s="2">
        <v>0.494</v>
      </c>
      <c r="L54" s="2">
        <v>25.184</v>
      </c>
      <c r="M54" s="2">
        <v>0</v>
      </c>
      <c r="N54" s="2">
        <v>20.202</v>
      </c>
      <c r="O54" s="2">
        <v>11.189</v>
      </c>
      <c r="P54" s="2">
        <v>98.043</v>
      </c>
      <c r="Q54" s="2">
        <v>0.004</v>
      </c>
      <c r="R54" s="2">
        <v>0.002</v>
      </c>
      <c r="S54" s="2">
        <v>0.004</v>
      </c>
      <c r="T54" s="2">
        <v>4.644</v>
      </c>
      <c r="U54" s="2">
        <v>4.784</v>
      </c>
      <c r="V54" s="2">
        <v>0.01</v>
      </c>
      <c r="W54" s="2">
        <v>0.09</v>
      </c>
      <c r="X54" s="2">
        <v>5.399</v>
      </c>
      <c r="Y54" s="2">
        <v>0</v>
      </c>
      <c r="Z54" s="2">
        <v>5.104</v>
      </c>
      <c r="AA54" s="2">
        <v>20.040999999999997</v>
      </c>
      <c r="AB54" s="1">
        <v>0.49257530759439966</v>
      </c>
      <c r="AC54" s="1">
        <v>0.5074246924056003</v>
      </c>
      <c r="AD54" s="1">
        <v>0.014</v>
      </c>
      <c r="AE54" s="1">
        <v>2.601</v>
      </c>
      <c r="AF54" s="1">
        <v>65.025</v>
      </c>
      <c r="AG54" s="1">
        <v>2.503</v>
      </c>
      <c r="AH54" s="1">
        <v>-0.03100000000000005</v>
      </c>
      <c r="AI54" s="5">
        <v>293.206</v>
      </c>
      <c r="AJ54" s="5">
        <v>356.81499</v>
      </c>
      <c r="AK54" s="1">
        <v>2.84780271531608</v>
      </c>
      <c r="AL54" s="5">
        <v>319.86708782350445</v>
      </c>
      <c r="AM54" s="1">
        <v>2.65025753075944</v>
      </c>
      <c r="AN54" s="5">
        <v>353.71607615613067</v>
      </c>
      <c r="AO54" s="1">
        <v>2.570729058973271</v>
      </c>
      <c r="AP54" s="5">
        <v>290.5114260629614</v>
      </c>
      <c r="AQ54" s="5" t="s">
        <v>18</v>
      </c>
      <c r="AR54" s="5">
        <v>308.492</v>
      </c>
      <c r="AS54" s="10">
        <f>-30.8577</f>
        <v>-30.8577</v>
      </c>
      <c r="AT54" s="10">
        <v>-9.76033</v>
      </c>
      <c r="AX54" s="41"/>
      <c r="BN54" s="41"/>
      <c r="BT54" s="41"/>
      <c r="CD54" s="22"/>
      <c r="CL54" s="22"/>
      <c r="CM54" s="22"/>
      <c r="CN54" s="22"/>
      <c r="CO54" s="22"/>
      <c r="EJ54" s="40"/>
      <c r="EK54" s="22"/>
      <c r="EL54" s="22"/>
      <c r="EM54" s="22"/>
      <c r="EN54" s="40"/>
      <c r="EO54" s="22"/>
      <c r="EP54" s="22"/>
    </row>
    <row r="55" spans="3:146" s="26" customFormat="1" ht="12.75">
      <c r="C55" s="2" t="s">
        <v>20</v>
      </c>
      <c r="D55" s="45" t="s">
        <v>21</v>
      </c>
      <c r="E55" s="2">
        <v>0.007</v>
      </c>
      <c r="F55" s="2">
        <v>0</v>
      </c>
      <c r="G55" s="2">
        <v>0.03</v>
      </c>
      <c r="H55" s="2">
        <v>26.349</v>
      </c>
      <c r="I55" s="2">
        <v>14.868</v>
      </c>
      <c r="J55" s="2">
        <v>0.062</v>
      </c>
      <c r="K55" s="2">
        <v>0.512</v>
      </c>
      <c r="L55" s="2">
        <v>24.816</v>
      </c>
      <c r="M55" s="2">
        <v>0</v>
      </c>
      <c r="N55" s="2">
        <v>20.811</v>
      </c>
      <c r="O55" s="2">
        <v>11.238</v>
      </c>
      <c r="P55" s="2">
        <v>98.69299999999998</v>
      </c>
      <c r="Q55" s="2">
        <v>0.003</v>
      </c>
      <c r="R55" s="2">
        <v>0</v>
      </c>
      <c r="S55" s="2">
        <v>0.007</v>
      </c>
      <c r="T55" s="2">
        <v>4.703</v>
      </c>
      <c r="U55" s="2">
        <v>4.73</v>
      </c>
      <c r="V55" s="2">
        <v>0.01</v>
      </c>
      <c r="W55" s="2">
        <v>0.093</v>
      </c>
      <c r="X55" s="2">
        <v>5.297</v>
      </c>
      <c r="Y55" s="2">
        <v>0</v>
      </c>
      <c r="Z55" s="2">
        <v>5.235</v>
      </c>
      <c r="AA55" s="2">
        <v>20.078</v>
      </c>
      <c r="AB55" s="1">
        <v>0.4985688540231104</v>
      </c>
      <c r="AC55" s="1">
        <v>0.5014311459768896</v>
      </c>
      <c r="AD55" s="1">
        <v>0.017</v>
      </c>
      <c r="AE55" s="1">
        <v>2.7030000000000003</v>
      </c>
      <c r="AF55" s="1">
        <v>67.575</v>
      </c>
      <c r="AG55" s="1">
        <v>2.532</v>
      </c>
      <c r="AH55" s="1">
        <v>-0.06800000000000075</v>
      </c>
      <c r="AI55" s="5">
        <v>304.01800000000003</v>
      </c>
      <c r="AJ55" s="5">
        <v>373.23597000000007</v>
      </c>
      <c r="AK55" s="1">
        <v>2.880998197816177</v>
      </c>
      <c r="AL55" s="5">
        <v>323.38580896851477</v>
      </c>
      <c r="AM55" s="1">
        <v>2.7528568854023114</v>
      </c>
      <c r="AN55" s="5">
        <v>370.0806732216687</v>
      </c>
      <c r="AO55" s="1">
        <v>2.671539939361815</v>
      </c>
      <c r="AP55" s="5">
        <v>301.2175415602248</v>
      </c>
      <c r="AQ55" s="5" t="s">
        <v>18</v>
      </c>
      <c r="AR55" s="5">
        <v>338.669</v>
      </c>
      <c r="AS55" s="10">
        <f>-27.3803</f>
        <v>-27.3803</v>
      </c>
      <c r="AT55" s="10">
        <v>-7.93474</v>
      </c>
      <c r="AX55" s="41"/>
      <c r="BN55" s="41"/>
      <c r="BT55" s="41"/>
      <c r="CD55" s="22"/>
      <c r="CL55" s="22"/>
      <c r="CM55" s="22"/>
      <c r="CN55" s="22"/>
      <c r="CO55" s="22"/>
      <c r="EJ55" s="40"/>
      <c r="EK55" s="22"/>
      <c r="EL55" s="22"/>
      <c r="EM55" s="22"/>
      <c r="EN55" s="40"/>
      <c r="EO55" s="22"/>
      <c r="EP55" s="22"/>
    </row>
    <row r="56" spans="3:146" s="26" customFormat="1" ht="12.75">
      <c r="C56" s="2" t="s">
        <v>20</v>
      </c>
      <c r="D56" s="45" t="s">
        <v>21</v>
      </c>
      <c r="E56" s="2">
        <v>0.035</v>
      </c>
      <c r="F56" s="2">
        <v>0.017</v>
      </c>
      <c r="G56" s="2">
        <v>0</v>
      </c>
      <c r="H56" s="2">
        <v>25.745</v>
      </c>
      <c r="I56" s="2">
        <v>14.727</v>
      </c>
      <c r="J56" s="2">
        <v>0.031</v>
      </c>
      <c r="K56" s="2">
        <v>0.495</v>
      </c>
      <c r="L56" s="2">
        <v>24.398</v>
      </c>
      <c r="M56" s="2">
        <v>0</v>
      </c>
      <c r="N56" s="2">
        <v>20.238</v>
      </c>
      <c r="O56" s="2">
        <v>11.014</v>
      </c>
      <c r="P56" s="2">
        <v>96.7</v>
      </c>
      <c r="Q56" s="2">
        <v>0.015</v>
      </c>
      <c r="R56" s="2">
        <v>0.005</v>
      </c>
      <c r="S56" s="2">
        <v>0</v>
      </c>
      <c r="T56" s="2">
        <v>4.689</v>
      </c>
      <c r="U56" s="2">
        <v>4.781</v>
      </c>
      <c r="V56" s="2">
        <v>0.005</v>
      </c>
      <c r="W56" s="2">
        <v>0.091</v>
      </c>
      <c r="X56" s="2">
        <v>5.314</v>
      </c>
      <c r="Y56" s="2">
        <v>0</v>
      </c>
      <c r="Z56" s="2">
        <v>5.195</v>
      </c>
      <c r="AA56" s="2">
        <v>20.095</v>
      </c>
      <c r="AB56" s="1">
        <v>0.49514255543822605</v>
      </c>
      <c r="AC56" s="1">
        <v>0.504857444561774</v>
      </c>
      <c r="AD56" s="1">
        <v>0.02</v>
      </c>
      <c r="AE56" s="1">
        <v>2.686</v>
      </c>
      <c r="AF56" s="1">
        <v>67.15</v>
      </c>
      <c r="AG56" s="1">
        <v>2.5090000000000003</v>
      </c>
      <c r="AH56" s="1">
        <v>-0.0750000000000001</v>
      </c>
      <c r="AI56" s="5">
        <v>302.216</v>
      </c>
      <c r="AJ56" s="5">
        <v>370.49914</v>
      </c>
      <c r="AK56" s="1">
        <v>2.8555997888067584</v>
      </c>
      <c r="AL56" s="5">
        <v>320.69357761351637</v>
      </c>
      <c r="AM56" s="1">
        <v>2.7355142555438228</v>
      </c>
      <c r="AN56" s="5">
        <v>367.3145237592397</v>
      </c>
      <c r="AO56" s="1">
        <v>2.655219717001056</v>
      </c>
      <c r="AP56" s="5">
        <v>299.48433394551216</v>
      </c>
      <c r="AQ56" s="5" t="s">
        <v>18</v>
      </c>
      <c r="AR56" s="5">
        <v>336.904</v>
      </c>
      <c r="AS56" s="10">
        <f>-27.712</f>
        <v>-27.712</v>
      </c>
      <c r="AT56" s="10">
        <v>-8.04335</v>
      </c>
      <c r="AX56" s="41"/>
      <c r="BN56" s="41"/>
      <c r="BT56" s="41"/>
      <c r="CD56" s="22"/>
      <c r="CL56" s="22"/>
      <c r="CM56" s="22"/>
      <c r="CN56" s="22"/>
      <c r="CO56" s="22"/>
      <c r="EJ56" s="40"/>
      <c r="EK56" s="22"/>
      <c r="EL56" s="22"/>
      <c r="EM56" s="22"/>
      <c r="EN56" s="40"/>
      <c r="EO56" s="22"/>
      <c r="EP56" s="22"/>
    </row>
    <row r="57" spans="3:146" s="26" customFormat="1" ht="12.75">
      <c r="C57" s="2" t="s">
        <v>20</v>
      </c>
      <c r="D57" s="45" t="s">
        <v>21</v>
      </c>
      <c r="E57" s="2">
        <v>0.004</v>
      </c>
      <c r="F57" s="2">
        <v>0</v>
      </c>
      <c r="G57" s="2">
        <v>0.032</v>
      </c>
      <c r="H57" s="2">
        <v>26.201</v>
      </c>
      <c r="I57" s="2">
        <v>14.759</v>
      </c>
      <c r="J57" s="2">
        <v>0.044</v>
      </c>
      <c r="K57" s="2">
        <v>0.511</v>
      </c>
      <c r="L57" s="2">
        <v>25.041</v>
      </c>
      <c r="M57" s="2">
        <v>0</v>
      </c>
      <c r="N57" s="2">
        <v>20.853</v>
      </c>
      <c r="O57" s="2">
        <v>11.256</v>
      </c>
      <c r="P57" s="2">
        <v>98.701</v>
      </c>
      <c r="Q57" s="2">
        <v>0.001</v>
      </c>
      <c r="R57" s="2">
        <v>0</v>
      </c>
      <c r="S57" s="2">
        <v>0.007</v>
      </c>
      <c r="T57" s="2">
        <v>4.669</v>
      </c>
      <c r="U57" s="2">
        <v>4.688</v>
      </c>
      <c r="V57" s="2">
        <v>0.007</v>
      </c>
      <c r="W57" s="2">
        <v>0.092</v>
      </c>
      <c r="X57" s="2">
        <v>5.336</v>
      </c>
      <c r="Y57" s="2">
        <v>0</v>
      </c>
      <c r="Z57" s="2">
        <v>5.237</v>
      </c>
      <c r="AA57" s="2">
        <v>20.037</v>
      </c>
      <c r="AB57" s="1">
        <v>0.49898471732392863</v>
      </c>
      <c r="AC57" s="1">
        <v>0.5010152826760714</v>
      </c>
      <c r="AD57" s="1">
        <v>0.015</v>
      </c>
      <c r="AE57" s="1">
        <v>2.6639999999999997</v>
      </c>
      <c r="AF57" s="1">
        <v>66.6</v>
      </c>
      <c r="AG57" s="1">
        <v>2.5730000000000004</v>
      </c>
      <c r="AH57" s="1">
        <v>-0.02899999999999972</v>
      </c>
      <c r="AI57" s="5">
        <v>299.88399999999996</v>
      </c>
      <c r="AJ57" s="5">
        <v>366.95735999999994</v>
      </c>
      <c r="AK57" s="1">
        <v>2.9222893021267504</v>
      </c>
      <c r="AL57" s="5">
        <v>327.7626660254355</v>
      </c>
      <c r="AM57" s="1">
        <v>2.7138984717323926</v>
      </c>
      <c r="AN57" s="5">
        <v>363.8668062413166</v>
      </c>
      <c r="AO57" s="1">
        <v>2.632457432082932</v>
      </c>
      <c r="AP57" s="5">
        <v>297.0669792872074</v>
      </c>
      <c r="AQ57" s="5" t="s">
        <v>18</v>
      </c>
      <c r="AR57" s="5">
        <v>321.702</v>
      </c>
      <c r="AS57" s="10">
        <f>-29.3916</f>
        <v>-29.3916</v>
      </c>
      <c r="AT57" s="10">
        <v>-8.70265</v>
      </c>
      <c r="AX57" s="41"/>
      <c r="BN57" s="41"/>
      <c r="BT57" s="41"/>
      <c r="CA57" s="40"/>
      <c r="CB57" s="22"/>
      <c r="CC57" s="22"/>
      <c r="CD57" s="22"/>
      <c r="CF57" s="41"/>
      <c r="CK57" s="41"/>
      <c r="EJ57" s="40"/>
      <c r="EK57" s="22"/>
      <c r="EL57" s="22"/>
      <c r="EM57" s="22"/>
      <c r="EN57" s="40"/>
      <c r="EO57" s="22"/>
      <c r="EP57" s="22"/>
    </row>
    <row r="58" spans="3:146" s="26" customFormat="1" ht="12.75">
      <c r="C58" s="2" t="s">
        <v>20</v>
      </c>
      <c r="D58" s="45" t="s">
        <v>21</v>
      </c>
      <c r="E58" s="2">
        <v>0</v>
      </c>
      <c r="F58" s="2">
        <v>0.013</v>
      </c>
      <c r="G58" s="2">
        <v>0</v>
      </c>
      <c r="H58" s="2">
        <v>26.089</v>
      </c>
      <c r="I58" s="2">
        <v>14.862</v>
      </c>
      <c r="J58" s="2">
        <v>0.046</v>
      </c>
      <c r="K58" s="2">
        <v>0.458</v>
      </c>
      <c r="L58" s="2">
        <v>25.453</v>
      </c>
      <c r="M58" s="2">
        <v>0</v>
      </c>
      <c r="N58" s="2">
        <v>20.355</v>
      </c>
      <c r="O58" s="2">
        <v>11.25</v>
      </c>
      <c r="P58" s="2">
        <v>98.526</v>
      </c>
      <c r="Q58" s="2">
        <v>0</v>
      </c>
      <c r="R58" s="2">
        <v>0.004</v>
      </c>
      <c r="S58" s="2">
        <v>0</v>
      </c>
      <c r="T58" s="2">
        <v>4.652</v>
      </c>
      <c r="U58" s="2">
        <v>4.723</v>
      </c>
      <c r="V58" s="2">
        <v>0.007</v>
      </c>
      <c r="W58" s="2">
        <v>0.083</v>
      </c>
      <c r="X58" s="2">
        <v>5.427</v>
      </c>
      <c r="Y58" s="2">
        <v>0</v>
      </c>
      <c r="Z58" s="2">
        <v>5.115</v>
      </c>
      <c r="AA58" s="2">
        <v>20.011</v>
      </c>
      <c r="AB58" s="1">
        <v>0.49621333333333334</v>
      </c>
      <c r="AC58" s="1">
        <v>0.5037866666666666</v>
      </c>
      <c r="AD58" s="1">
        <v>0.004</v>
      </c>
      <c r="AE58" s="1">
        <v>2.5730000000000004</v>
      </c>
      <c r="AF58" s="1">
        <v>64.325</v>
      </c>
      <c r="AG58" s="1">
        <v>2.542</v>
      </c>
      <c r="AH58" s="1">
        <v>-0.006999999999999826</v>
      </c>
      <c r="AI58" s="5">
        <v>290.23800000000006</v>
      </c>
      <c r="AJ58" s="5">
        <v>352.3072700000001</v>
      </c>
      <c r="AK58" s="1">
        <v>2.889349333333333</v>
      </c>
      <c r="AL58" s="5">
        <v>324.27102933333333</v>
      </c>
      <c r="AM58" s="1">
        <v>2.622621333333334</v>
      </c>
      <c r="AN58" s="5">
        <v>349.30810266666674</v>
      </c>
      <c r="AO58" s="1">
        <v>2.542007274666667</v>
      </c>
      <c r="AP58" s="5">
        <v>287.4611725696001</v>
      </c>
      <c r="AQ58" s="5" t="s">
        <v>18</v>
      </c>
      <c r="AR58" s="5">
        <v>325.937</v>
      </c>
      <c r="AS58" s="10">
        <f>-29.1052</f>
        <v>-29.1052</v>
      </c>
      <c r="AT58" s="10">
        <v>-8.7419</v>
      </c>
      <c r="AX58" s="41"/>
      <c r="BN58" s="41"/>
      <c r="BT58" s="41"/>
      <c r="CA58" s="40"/>
      <c r="CB58" s="22"/>
      <c r="CC58" s="22"/>
      <c r="CD58" s="22"/>
      <c r="EJ58" s="40"/>
      <c r="EK58" s="22"/>
      <c r="EL58" s="22"/>
      <c r="EM58" s="22"/>
      <c r="EN58" s="40"/>
      <c r="EO58" s="22"/>
      <c r="EP58" s="22"/>
    </row>
    <row r="59" spans="3:146" s="26" customFormat="1" ht="12.75">
      <c r="C59" s="2" t="s">
        <v>20</v>
      </c>
      <c r="D59" s="45" t="s">
        <v>21</v>
      </c>
      <c r="E59" s="2">
        <v>0</v>
      </c>
      <c r="F59" s="2">
        <v>0.036</v>
      </c>
      <c r="G59" s="2">
        <v>0</v>
      </c>
      <c r="H59" s="2">
        <v>26.55</v>
      </c>
      <c r="I59" s="2">
        <v>15.178</v>
      </c>
      <c r="J59" s="2">
        <v>0.008</v>
      </c>
      <c r="K59" s="2">
        <v>0.512</v>
      </c>
      <c r="L59" s="2">
        <v>25.296</v>
      </c>
      <c r="M59" s="2">
        <v>0.007</v>
      </c>
      <c r="N59" s="2">
        <v>20.67</v>
      </c>
      <c r="O59" s="2">
        <v>11.345</v>
      </c>
      <c r="P59" s="2">
        <v>99.60200000000002</v>
      </c>
      <c r="Q59" s="2">
        <v>0</v>
      </c>
      <c r="R59" s="2">
        <v>0.01</v>
      </c>
      <c r="S59" s="2">
        <v>0</v>
      </c>
      <c r="T59" s="2">
        <v>4.694</v>
      </c>
      <c r="U59" s="2">
        <v>4.783</v>
      </c>
      <c r="V59" s="2">
        <v>0.001</v>
      </c>
      <c r="W59" s="2">
        <v>0.092</v>
      </c>
      <c r="X59" s="2">
        <v>5.348</v>
      </c>
      <c r="Y59" s="2">
        <v>0.001</v>
      </c>
      <c r="Z59" s="2">
        <v>5.151</v>
      </c>
      <c r="AA59" s="2">
        <v>20.08</v>
      </c>
      <c r="AB59" s="1">
        <v>0.4953044212303471</v>
      </c>
      <c r="AC59" s="1">
        <v>0.5046955787696529</v>
      </c>
      <c r="AD59" s="1">
        <v>0.01</v>
      </c>
      <c r="AE59" s="1">
        <v>2.652</v>
      </c>
      <c r="AF59" s="1">
        <v>66.3</v>
      </c>
      <c r="AG59" s="1">
        <v>2.4989999999999997</v>
      </c>
      <c r="AH59" s="1">
        <v>-0.06899999999999909</v>
      </c>
      <c r="AI59" s="5">
        <v>298.612</v>
      </c>
      <c r="AJ59" s="5">
        <v>365.02548</v>
      </c>
      <c r="AK59" s="1">
        <v>2.845713094861243</v>
      </c>
      <c r="AL59" s="5">
        <v>319.64558805529174</v>
      </c>
      <c r="AM59" s="1">
        <v>2.701530442123035</v>
      </c>
      <c r="AN59" s="5">
        <v>361.8941055186241</v>
      </c>
      <c r="AO59" s="1">
        <v>2.621187602827899</v>
      </c>
      <c r="AP59" s="5">
        <v>295.8701234203229</v>
      </c>
      <c r="AQ59" s="5" t="s">
        <v>18</v>
      </c>
      <c r="AR59" s="5">
        <v>323.075</v>
      </c>
      <c r="AS59" s="10">
        <f>-29.6878</f>
        <v>-29.6878</v>
      </c>
      <c r="AT59" s="10">
        <v>-8.93839</v>
      </c>
      <c r="AX59" s="41"/>
      <c r="BN59" s="41"/>
      <c r="BT59" s="41"/>
      <c r="CA59" s="40"/>
      <c r="CB59" s="22"/>
      <c r="CC59" s="22"/>
      <c r="CD59" s="22"/>
      <c r="EJ59" s="40"/>
      <c r="EK59" s="22"/>
      <c r="EL59" s="22"/>
      <c r="EM59" s="22"/>
      <c r="EN59" s="40"/>
      <c r="EO59" s="22"/>
      <c r="EP59" s="22"/>
    </row>
    <row r="60" spans="3:146" s="26" customFormat="1" ht="12.75">
      <c r="C60" s="2" t="s">
        <v>20</v>
      </c>
      <c r="D60" s="45" t="s">
        <v>21</v>
      </c>
      <c r="E60" s="2">
        <v>0.024</v>
      </c>
      <c r="F60" s="2">
        <v>0.025</v>
      </c>
      <c r="G60" s="2">
        <v>0.041</v>
      </c>
      <c r="H60" s="2">
        <v>26.326</v>
      </c>
      <c r="I60" s="2">
        <v>14.788</v>
      </c>
      <c r="J60" s="2">
        <v>0.082</v>
      </c>
      <c r="K60" s="2">
        <v>0.499</v>
      </c>
      <c r="L60" s="2">
        <v>25.043</v>
      </c>
      <c r="M60" s="2">
        <v>0</v>
      </c>
      <c r="N60" s="2">
        <v>20.788</v>
      </c>
      <c r="O60" s="2">
        <v>11.267</v>
      </c>
      <c r="P60" s="2">
        <v>98.883</v>
      </c>
      <c r="Q60" s="2">
        <v>0.01</v>
      </c>
      <c r="R60" s="2">
        <v>0.007</v>
      </c>
      <c r="S60" s="2">
        <v>0.009</v>
      </c>
      <c r="T60" s="2">
        <v>4.687</v>
      </c>
      <c r="U60" s="2">
        <v>4.692</v>
      </c>
      <c r="V60" s="2">
        <v>0.013</v>
      </c>
      <c r="W60" s="2">
        <v>0.09</v>
      </c>
      <c r="X60" s="2">
        <v>5.331</v>
      </c>
      <c r="Y60" s="2">
        <v>0</v>
      </c>
      <c r="Z60" s="2">
        <v>5.216</v>
      </c>
      <c r="AA60" s="2">
        <v>20.055</v>
      </c>
      <c r="AB60" s="1">
        <v>0.4997334470625866</v>
      </c>
      <c r="AC60" s="1">
        <v>0.5002665529374134</v>
      </c>
      <c r="AD60" s="1">
        <v>0.035</v>
      </c>
      <c r="AE60" s="1">
        <v>2.6689999999999996</v>
      </c>
      <c r="AF60" s="1">
        <v>66.725</v>
      </c>
      <c r="AG60" s="1">
        <v>2.5470000000000006</v>
      </c>
      <c r="AH60" s="1">
        <v>-0.02900000000000104</v>
      </c>
      <c r="AI60" s="5">
        <v>300.41399999999993</v>
      </c>
      <c r="AJ60" s="5">
        <v>367.76230999999996</v>
      </c>
      <c r="AK60" s="1">
        <v>2.896813412943811</v>
      </c>
      <c r="AL60" s="5">
        <v>325.062221772044</v>
      </c>
      <c r="AM60" s="1">
        <v>2.7189733447062583</v>
      </c>
      <c r="AN60" s="5">
        <v>364.6762484806482</v>
      </c>
      <c r="AO60" s="1">
        <v>2.6373088841027825</v>
      </c>
      <c r="AP60" s="5">
        <v>297.5822034917155</v>
      </c>
      <c r="AQ60" s="5" t="s">
        <v>18</v>
      </c>
      <c r="AR60" s="5" t="s">
        <v>18</v>
      </c>
      <c r="AS60" s="10" t="s">
        <v>18</v>
      </c>
      <c r="AT60" s="10" t="s">
        <v>18</v>
      </c>
      <c r="CA60" s="40"/>
      <c r="CB60" s="22"/>
      <c r="CC60" s="22"/>
      <c r="CD60" s="22"/>
      <c r="EJ60" s="40"/>
      <c r="EK60" s="22"/>
      <c r="EL60" s="22"/>
      <c r="EM60" s="22"/>
      <c r="EN60" s="40"/>
      <c r="EO60" s="22"/>
      <c r="EP60" s="22"/>
    </row>
    <row r="61" spans="3:146" s="26" customFormat="1" ht="12.75">
      <c r="C61" s="2" t="s">
        <v>20</v>
      </c>
      <c r="D61" s="45" t="s">
        <v>21</v>
      </c>
      <c r="E61" s="2">
        <v>0</v>
      </c>
      <c r="F61" s="2">
        <v>0.024</v>
      </c>
      <c r="G61" s="2">
        <v>0</v>
      </c>
      <c r="H61" s="2">
        <v>26.279</v>
      </c>
      <c r="I61" s="2">
        <v>14.741</v>
      </c>
      <c r="J61" s="2">
        <v>0.056</v>
      </c>
      <c r="K61" s="2">
        <v>0.46</v>
      </c>
      <c r="L61" s="2">
        <v>25.035</v>
      </c>
      <c r="M61" s="2">
        <v>0</v>
      </c>
      <c r="N61" s="2">
        <v>20.622</v>
      </c>
      <c r="O61" s="2">
        <v>11.219</v>
      </c>
      <c r="P61" s="2">
        <v>98.43599999999999</v>
      </c>
      <c r="Q61" s="2">
        <v>0</v>
      </c>
      <c r="R61" s="2">
        <v>0.007</v>
      </c>
      <c r="S61" s="2">
        <v>0</v>
      </c>
      <c r="T61" s="2">
        <v>4.699</v>
      </c>
      <c r="U61" s="2">
        <v>4.697</v>
      </c>
      <c r="V61" s="2">
        <v>0.009</v>
      </c>
      <c r="W61" s="2">
        <v>0.083</v>
      </c>
      <c r="X61" s="2">
        <v>5.352</v>
      </c>
      <c r="Y61" s="2">
        <v>0</v>
      </c>
      <c r="Z61" s="2">
        <v>5.196</v>
      </c>
      <c r="AA61" s="2">
        <v>20.043</v>
      </c>
      <c r="AB61" s="1">
        <v>0.5001064282673477</v>
      </c>
      <c r="AC61" s="1">
        <v>0.49989357173265225</v>
      </c>
      <c r="AD61" s="1">
        <v>0.007</v>
      </c>
      <c r="AE61" s="1">
        <v>2.6479999999999997</v>
      </c>
      <c r="AF61" s="1">
        <v>66.2</v>
      </c>
      <c r="AG61" s="1">
        <v>2.548</v>
      </c>
      <c r="AH61" s="1">
        <v>-0.035999999999999956</v>
      </c>
      <c r="AI61" s="5">
        <v>298.188</v>
      </c>
      <c r="AJ61" s="5">
        <v>364.38151999999997</v>
      </c>
      <c r="AK61" s="1">
        <v>2.8980744997871435</v>
      </c>
      <c r="AL61" s="5">
        <v>325.1958969774372</v>
      </c>
      <c r="AM61" s="1">
        <v>2.6980106428267345</v>
      </c>
      <c r="AN61" s="5">
        <v>361.33269753086415</v>
      </c>
      <c r="AO61" s="1">
        <v>2.616234884631758</v>
      </c>
      <c r="AP61" s="5">
        <v>295.3441447478927</v>
      </c>
      <c r="AQ61" s="5" t="s">
        <v>18</v>
      </c>
      <c r="AR61" s="5">
        <v>317.828</v>
      </c>
      <c r="AS61" s="10">
        <f>-30.1802</f>
        <v>-30.1802</v>
      </c>
      <c r="AT61" s="10">
        <v>-9.39382</v>
      </c>
      <c r="AX61" s="41"/>
      <c r="BN61" s="41"/>
      <c r="BT61" s="41"/>
      <c r="CA61" s="40"/>
      <c r="CB61" s="22"/>
      <c r="CC61" s="22"/>
      <c r="CD61" s="22"/>
      <c r="EJ61" s="40"/>
      <c r="EK61" s="22"/>
      <c r="EL61" s="22"/>
      <c r="EM61" s="22"/>
      <c r="EN61" s="40"/>
      <c r="EO61" s="22"/>
      <c r="EP61" s="22"/>
    </row>
    <row r="62" spans="3:146" s="26" customFormat="1" ht="12.75">
      <c r="C62" s="2" t="s">
        <v>20</v>
      </c>
      <c r="D62" s="45" t="s">
        <v>22</v>
      </c>
      <c r="E62" s="2">
        <v>0.052</v>
      </c>
      <c r="F62" s="2">
        <v>0.045</v>
      </c>
      <c r="G62" s="2">
        <v>0.009</v>
      </c>
      <c r="H62" s="2">
        <v>24.051</v>
      </c>
      <c r="I62" s="2">
        <v>15.76</v>
      </c>
      <c r="J62" s="2">
        <v>0.049</v>
      </c>
      <c r="K62" s="2">
        <v>0.621</v>
      </c>
      <c r="L62" s="2">
        <v>25.161</v>
      </c>
      <c r="M62" s="2">
        <v>0.012</v>
      </c>
      <c r="N62" s="2">
        <v>20.763</v>
      </c>
      <c r="O62" s="2">
        <v>11.251</v>
      </c>
      <c r="P62" s="2">
        <v>97.77400000000002</v>
      </c>
      <c r="Q62" s="2">
        <v>0.022</v>
      </c>
      <c r="R62" s="2">
        <v>0.012</v>
      </c>
      <c r="S62" s="2">
        <v>0.002</v>
      </c>
      <c r="T62" s="2">
        <v>4.288</v>
      </c>
      <c r="U62" s="2">
        <v>5.008</v>
      </c>
      <c r="V62" s="2">
        <v>0.008</v>
      </c>
      <c r="W62" s="2">
        <v>0.112</v>
      </c>
      <c r="X62" s="2">
        <v>5.364</v>
      </c>
      <c r="Y62" s="2">
        <v>0.002</v>
      </c>
      <c r="Z62" s="2">
        <v>5.217</v>
      </c>
      <c r="AA62" s="2">
        <v>20.035</v>
      </c>
      <c r="AB62" s="1">
        <v>0.46127366609294324</v>
      </c>
      <c r="AC62" s="1">
        <v>0.5387263339070567</v>
      </c>
      <c r="AD62" s="1">
        <v>0.038000000000000006</v>
      </c>
      <c r="AE62" s="1">
        <v>2.636</v>
      </c>
      <c r="AF62" s="1">
        <v>65.9</v>
      </c>
      <c r="AG62" s="1">
        <v>2.5809999999999995</v>
      </c>
      <c r="AH62" s="1">
        <v>0.003000000000000211</v>
      </c>
      <c r="AI62" s="5">
        <v>296.916</v>
      </c>
      <c r="AJ62" s="5">
        <v>362.44964000000004</v>
      </c>
      <c r="AK62" s="1">
        <v>2.90389156626506</v>
      </c>
      <c r="AL62" s="5">
        <v>325.81250602409636</v>
      </c>
      <c r="AM62" s="1">
        <v>2.6821273666092944</v>
      </c>
      <c r="AN62" s="5">
        <v>358.79931497418244</v>
      </c>
      <c r="AO62" s="1">
        <v>2.6119393046471604</v>
      </c>
      <c r="AP62" s="5">
        <v>294.8879541535284</v>
      </c>
      <c r="AQ62" s="5" t="s">
        <v>18</v>
      </c>
      <c r="AR62" s="5">
        <v>317.771</v>
      </c>
      <c r="AS62" s="10">
        <f>-29.4397</f>
        <v>-29.4397</v>
      </c>
      <c r="AT62" s="10">
        <v>-8.9629</v>
      </c>
      <c r="AX62" s="41"/>
      <c r="BN62" s="41"/>
      <c r="BT62" s="41"/>
      <c r="CA62" s="40"/>
      <c r="CB62" s="22"/>
      <c r="CC62" s="22"/>
      <c r="CD62" s="22"/>
      <c r="EJ62" s="40"/>
      <c r="EK62" s="22"/>
      <c r="EL62" s="22"/>
      <c r="EM62" s="22"/>
      <c r="EN62" s="40"/>
      <c r="EO62" s="22"/>
      <c r="EP62" s="22"/>
    </row>
    <row r="63" spans="3:146" s="26" customFormat="1" ht="12.75">
      <c r="C63" s="2" t="s">
        <v>20</v>
      </c>
      <c r="D63" s="45" t="s">
        <v>22</v>
      </c>
      <c r="E63" s="2">
        <v>0</v>
      </c>
      <c r="F63" s="2">
        <v>0.02</v>
      </c>
      <c r="G63" s="2">
        <v>0.046</v>
      </c>
      <c r="H63" s="2">
        <v>24.251</v>
      </c>
      <c r="I63" s="2">
        <v>15.269</v>
      </c>
      <c r="J63" s="2">
        <v>0.125</v>
      </c>
      <c r="K63" s="2">
        <v>0.605</v>
      </c>
      <c r="L63" s="2">
        <v>25.016</v>
      </c>
      <c r="M63" s="2">
        <v>0</v>
      </c>
      <c r="N63" s="2">
        <v>21.842</v>
      </c>
      <c r="O63" s="2">
        <v>11.346</v>
      </c>
      <c r="P63" s="2">
        <v>98.52</v>
      </c>
      <c r="Q63" s="2">
        <v>0</v>
      </c>
      <c r="R63" s="2">
        <v>0.005</v>
      </c>
      <c r="S63" s="2">
        <v>0.011</v>
      </c>
      <c r="T63" s="2">
        <v>4.287</v>
      </c>
      <c r="U63" s="2">
        <v>4.811</v>
      </c>
      <c r="V63" s="2">
        <v>0.02</v>
      </c>
      <c r="W63" s="2">
        <v>0.108</v>
      </c>
      <c r="X63" s="2">
        <v>5.288</v>
      </c>
      <c r="Y63" s="2">
        <v>0</v>
      </c>
      <c r="Z63" s="2">
        <v>5.442</v>
      </c>
      <c r="AA63" s="2">
        <v>19.972</v>
      </c>
      <c r="AB63" s="1">
        <v>0.471202462079578</v>
      </c>
      <c r="AC63" s="1">
        <v>0.528797537920422</v>
      </c>
      <c r="AD63" s="1">
        <v>0.027</v>
      </c>
      <c r="AE63" s="1">
        <v>2.7119999999999997</v>
      </c>
      <c r="AF63" s="1">
        <v>67.8</v>
      </c>
      <c r="AG63" s="1">
        <v>2.73</v>
      </c>
      <c r="AH63" s="1">
        <v>0.04399999999999972</v>
      </c>
      <c r="AI63" s="5">
        <v>304.972</v>
      </c>
      <c r="AJ63" s="5">
        <v>374.68487999999996</v>
      </c>
      <c r="AK63" s="1">
        <v>3.059841723455705</v>
      </c>
      <c r="AL63" s="5">
        <v>342.3432226863047</v>
      </c>
      <c r="AM63" s="1">
        <v>2.7591202462079574</v>
      </c>
      <c r="AN63" s="5">
        <v>371.0796792701692</v>
      </c>
      <c r="AO63" s="1">
        <v>2.6859694315234113</v>
      </c>
      <c r="AP63" s="5">
        <v>302.7499536277863</v>
      </c>
      <c r="AQ63" s="5" t="s">
        <v>18</v>
      </c>
      <c r="AR63" s="5">
        <v>327.447</v>
      </c>
      <c r="AS63" s="10">
        <f>-28.9818</f>
        <v>-28.9818</v>
      </c>
      <c r="AT63" s="10">
        <v>-8.74023</v>
      </c>
      <c r="AX63" s="41"/>
      <c r="BN63" s="41"/>
      <c r="BT63" s="41"/>
      <c r="CA63" s="40"/>
      <c r="CB63" s="22"/>
      <c r="CC63" s="22"/>
      <c r="CD63" s="22"/>
      <c r="EJ63" s="40"/>
      <c r="EK63" s="22"/>
      <c r="EL63" s="22"/>
      <c r="EM63" s="22"/>
      <c r="EN63" s="40"/>
      <c r="EO63" s="22"/>
      <c r="EP63" s="22"/>
    </row>
    <row r="64" spans="3:144" s="26" customFormat="1" ht="12.75">
      <c r="C64" s="2" t="s">
        <v>20</v>
      </c>
      <c r="D64" s="45" t="s">
        <v>22</v>
      </c>
      <c r="E64" s="2">
        <v>0.101</v>
      </c>
      <c r="F64" s="2">
        <v>0.03</v>
      </c>
      <c r="G64" s="2">
        <v>0.02</v>
      </c>
      <c r="H64" s="2">
        <v>23.974</v>
      </c>
      <c r="I64" s="2">
        <v>15.686</v>
      </c>
      <c r="J64" s="2">
        <v>0.185</v>
      </c>
      <c r="K64" s="2">
        <v>0.647</v>
      </c>
      <c r="L64" s="2">
        <v>25.153</v>
      </c>
      <c r="M64" s="2">
        <v>0.017</v>
      </c>
      <c r="N64" s="2">
        <v>21.651</v>
      </c>
      <c r="O64" s="2">
        <v>11.393</v>
      </c>
      <c r="P64" s="2">
        <v>98.85699999999999</v>
      </c>
      <c r="Q64" s="2">
        <v>0.041</v>
      </c>
      <c r="R64" s="2">
        <v>0.008</v>
      </c>
      <c r="S64" s="2">
        <v>0.005</v>
      </c>
      <c r="T64" s="2">
        <v>4.221</v>
      </c>
      <c r="U64" s="2">
        <v>4.922</v>
      </c>
      <c r="V64" s="2">
        <v>0.029</v>
      </c>
      <c r="W64" s="2">
        <v>0.115</v>
      </c>
      <c r="X64" s="2">
        <v>5.295</v>
      </c>
      <c r="Y64" s="2">
        <v>0.003</v>
      </c>
      <c r="Z64" s="2">
        <v>5.372</v>
      </c>
      <c r="AA64" s="2">
        <v>20.011</v>
      </c>
      <c r="AB64" s="1">
        <v>0.4616646614896642</v>
      </c>
      <c r="AC64" s="1">
        <v>0.5383353385103358</v>
      </c>
      <c r="AD64" s="1">
        <v>0.059000000000000004</v>
      </c>
      <c r="AE64" s="1">
        <v>2.705</v>
      </c>
      <c r="AF64" s="1">
        <v>67.625</v>
      </c>
      <c r="AG64" s="1">
        <v>2.667</v>
      </c>
      <c r="AH64" s="1">
        <v>0.04600000000000039</v>
      </c>
      <c r="AI64" s="5">
        <v>304.23</v>
      </c>
      <c r="AJ64" s="5">
        <v>373.55795</v>
      </c>
      <c r="AK64" s="1">
        <v>2.9901652630427646</v>
      </c>
      <c r="AL64" s="5">
        <v>334.95751788253307</v>
      </c>
      <c r="AM64" s="1">
        <v>2.7511664661489665</v>
      </c>
      <c r="AN64" s="5">
        <v>369.8110513507602</v>
      </c>
      <c r="AO64" s="1">
        <v>2.6808617311604506</v>
      </c>
      <c r="AP64" s="5">
        <v>302.2075158492399</v>
      </c>
      <c r="AQ64" s="5" t="s">
        <v>18</v>
      </c>
      <c r="AR64" s="5">
        <v>328.192</v>
      </c>
      <c r="AS64" s="10">
        <f>-28.6967</f>
        <v>-28.6967</v>
      </c>
      <c r="AT64" s="10">
        <v>-8.6099</v>
      </c>
      <c r="AX64" s="41"/>
      <c r="BN64" s="41"/>
      <c r="BT64" s="41"/>
      <c r="CA64" s="40"/>
      <c r="CB64" s="22"/>
      <c r="CC64" s="22"/>
      <c r="CD64" s="22"/>
      <c r="EJ64" s="41"/>
      <c r="EN64" s="41"/>
    </row>
    <row r="65" spans="3:144" s="26" customFormat="1" ht="12.75">
      <c r="C65" s="2" t="s">
        <v>20</v>
      </c>
      <c r="D65" s="45" t="s">
        <v>22</v>
      </c>
      <c r="E65" s="2">
        <v>0.058</v>
      </c>
      <c r="F65" s="2">
        <v>0.445</v>
      </c>
      <c r="G65" s="2">
        <v>0.075</v>
      </c>
      <c r="H65" s="2">
        <v>21.067</v>
      </c>
      <c r="I65" s="2">
        <v>14.994</v>
      </c>
      <c r="J65" s="2">
        <v>0.099</v>
      </c>
      <c r="K65" s="2">
        <v>0.478</v>
      </c>
      <c r="L65" s="2">
        <v>28.513</v>
      </c>
      <c r="M65" s="2">
        <v>0.025</v>
      </c>
      <c r="N65" s="2">
        <v>20.908</v>
      </c>
      <c r="O65" s="2">
        <v>11.561</v>
      </c>
      <c r="P65" s="2">
        <v>98.22300000000001</v>
      </c>
      <c r="Q65" s="2">
        <v>0.023</v>
      </c>
      <c r="R65" s="2">
        <v>0.118</v>
      </c>
      <c r="S65" s="2">
        <v>0.017</v>
      </c>
      <c r="T65" s="2">
        <v>3.655</v>
      </c>
      <c r="U65" s="2">
        <v>4.637</v>
      </c>
      <c r="V65" s="2">
        <v>0.015</v>
      </c>
      <c r="W65" s="2">
        <v>0.084</v>
      </c>
      <c r="X65" s="2">
        <v>5.916</v>
      </c>
      <c r="Y65" s="2">
        <v>0.004</v>
      </c>
      <c r="Z65" s="2">
        <v>5.112</v>
      </c>
      <c r="AA65" s="2">
        <v>19.581</v>
      </c>
      <c r="AB65" s="1">
        <v>0.44078630004823927</v>
      </c>
      <c r="AC65" s="1">
        <v>0.5592136999517607</v>
      </c>
      <c r="AD65" s="1">
        <v>0.175</v>
      </c>
      <c r="AE65" s="1">
        <v>2.0839999999999996</v>
      </c>
      <c r="AF65" s="1">
        <v>52.1</v>
      </c>
      <c r="AG65" s="1">
        <v>3.0280000000000005</v>
      </c>
      <c r="AH65" s="1">
        <v>0.5810000000000006</v>
      </c>
      <c r="AI65" s="5">
        <v>238.40399999999997</v>
      </c>
      <c r="AJ65" s="5">
        <v>273.58315999999996</v>
      </c>
      <c r="AK65" s="1">
        <v>3.3365504100337677</v>
      </c>
      <c r="AL65" s="5">
        <v>371.67434346357936</v>
      </c>
      <c r="AM65" s="1">
        <v>2.128078630004824</v>
      </c>
      <c r="AN65" s="5">
        <v>270.4285414857694</v>
      </c>
      <c r="AO65" s="1">
        <v>2.064003998070429</v>
      </c>
      <c r="AP65" s="5">
        <v>236.69722459507958</v>
      </c>
      <c r="AQ65" s="5" t="s">
        <v>18</v>
      </c>
      <c r="AR65" s="5">
        <v>306.143</v>
      </c>
      <c r="AS65" s="10">
        <f>-30.6494</f>
        <v>-30.6494</v>
      </c>
      <c r="AT65" s="10">
        <v>-9.51727</v>
      </c>
      <c r="AX65" s="41"/>
      <c r="BN65" s="41"/>
      <c r="BT65" s="41"/>
      <c r="CA65" s="40"/>
      <c r="CB65" s="22"/>
      <c r="CC65" s="22"/>
      <c r="CD65" s="22"/>
      <c r="EJ65" s="41"/>
      <c r="EN65" s="41"/>
    </row>
    <row r="66" spans="3:144" s="26" customFormat="1" ht="12.75">
      <c r="C66" s="2" t="s">
        <v>20</v>
      </c>
      <c r="D66" s="45" t="s">
        <v>22</v>
      </c>
      <c r="E66" s="2">
        <v>0.049</v>
      </c>
      <c r="F66" s="2">
        <v>0.062</v>
      </c>
      <c r="G66" s="2">
        <v>0.023</v>
      </c>
      <c r="H66" s="2">
        <v>23.88</v>
      </c>
      <c r="I66" s="2">
        <v>16.599</v>
      </c>
      <c r="J66" s="2">
        <v>0.106</v>
      </c>
      <c r="K66" s="2">
        <v>0.648</v>
      </c>
      <c r="L66" s="2">
        <v>25.936</v>
      </c>
      <c r="M66" s="2">
        <v>0.012</v>
      </c>
      <c r="N66" s="2">
        <v>20.655</v>
      </c>
      <c r="O66" s="2">
        <v>11.474</v>
      </c>
      <c r="P66" s="2">
        <v>99.444</v>
      </c>
      <c r="Q66" s="2">
        <v>0.02</v>
      </c>
      <c r="R66" s="2">
        <v>0.017</v>
      </c>
      <c r="S66" s="2">
        <v>0.005</v>
      </c>
      <c r="T66" s="2">
        <v>4.175</v>
      </c>
      <c r="U66" s="2">
        <v>5.172</v>
      </c>
      <c r="V66" s="2">
        <v>0.017</v>
      </c>
      <c r="W66" s="2">
        <v>0.115</v>
      </c>
      <c r="X66" s="2">
        <v>5.422</v>
      </c>
      <c r="Y66" s="2">
        <v>0.002</v>
      </c>
      <c r="Z66" s="2">
        <v>5.089</v>
      </c>
      <c r="AA66" s="2">
        <v>20.034</v>
      </c>
      <c r="AB66" s="1">
        <v>0.4466673799079919</v>
      </c>
      <c r="AC66" s="1">
        <v>0.5533326200920081</v>
      </c>
      <c r="AD66" s="1">
        <v>0.04700000000000001</v>
      </c>
      <c r="AE66" s="1">
        <v>2.5780000000000003</v>
      </c>
      <c r="AF66" s="1">
        <v>64.45</v>
      </c>
      <c r="AG66" s="1">
        <v>2.511</v>
      </c>
      <c r="AH66" s="1">
        <v>0.010000000000001216</v>
      </c>
      <c r="AI66" s="5">
        <v>290.76800000000003</v>
      </c>
      <c r="AJ66" s="5">
        <v>353.11222000000004</v>
      </c>
      <c r="AK66" s="1">
        <v>2.8236671659355945</v>
      </c>
      <c r="AL66" s="5">
        <v>317.308719589173</v>
      </c>
      <c r="AM66" s="1">
        <v>2.6226667379907993</v>
      </c>
      <c r="AN66" s="5">
        <v>349.3153447095325</v>
      </c>
      <c r="AO66" s="1">
        <v>2.5568371918262547</v>
      </c>
      <c r="AP66" s="5">
        <v>289.03610977194825</v>
      </c>
      <c r="AQ66" s="5" t="s">
        <v>18</v>
      </c>
      <c r="AR66" s="5" t="s">
        <v>18</v>
      </c>
      <c r="AS66" s="10" t="s">
        <v>18</v>
      </c>
      <c r="AT66" s="10" t="s">
        <v>18</v>
      </c>
      <c r="AX66" s="41"/>
      <c r="BN66" s="41"/>
      <c r="BT66" s="41"/>
      <c r="CA66" s="40"/>
      <c r="CB66" s="22"/>
      <c r="CC66" s="22"/>
      <c r="CD66" s="22"/>
      <c r="EJ66" s="41"/>
      <c r="EN66" s="41"/>
    </row>
    <row r="67" spans="3:144" s="26" customFormat="1" ht="12.75">
      <c r="C67" s="2" t="s">
        <v>20</v>
      </c>
      <c r="D67" s="45" t="s">
        <v>22</v>
      </c>
      <c r="E67" s="2">
        <v>0.065</v>
      </c>
      <c r="F67" s="2">
        <v>0.38</v>
      </c>
      <c r="G67" s="2">
        <v>0.123</v>
      </c>
      <c r="H67" s="2">
        <v>21.397</v>
      </c>
      <c r="I67" s="2">
        <v>14.348</v>
      </c>
      <c r="J67" s="2">
        <v>0.066</v>
      </c>
      <c r="K67" s="2">
        <v>0.458</v>
      </c>
      <c r="L67" s="2">
        <v>28.279</v>
      </c>
      <c r="M67" s="2">
        <v>0.002</v>
      </c>
      <c r="N67" s="2">
        <v>20.716</v>
      </c>
      <c r="O67" s="2">
        <v>11.427</v>
      </c>
      <c r="P67" s="2">
        <v>97.261</v>
      </c>
      <c r="Q67" s="2">
        <v>0.026</v>
      </c>
      <c r="R67" s="2">
        <v>0.102</v>
      </c>
      <c r="S67" s="2">
        <v>0.028</v>
      </c>
      <c r="T67" s="2">
        <v>3.756</v>
      </c>
      <c r="U67" s="2">
        <v>4.489</v>
      </c>
      <c r="V67" s="2">
        <v>0.01</v>
      </c>
      <c r="W67" s="2">
        <v>0.081</v>
      </c>
      <c r="X67" s="2">
        <v>5.936</v>
      </c>
      <c r="Y67" s="2">
        <v>0</v>
      </c>
      <c r="Z67" s="2">
        <v>5.125</v>
      </c>
      <c r="AA67" s="2">
        <v>19.552999999999997</v>
      </c>
      <c r="AB67" s="1">
        <v>0.4555488174651304</v>
      </c>
      <c r="AC67" s="1">
        <v>0.5444511825348697</v>
      </c>
      <c r="AD67" s="1">
        <v>0.184</v>
      </c>
      <c r="AE67" s="1">
        <v>2.064</v>
      </c>
      <c r="AF67" s="1">
        <v>51.6</v>
      </c>
      <c r="AG67" s="1">
        <v>3.061</v>
      </c>
      <c r="AH67" s="1">
        <v>0.603</v>
      </c>
      <c r="AI67" s="5">
        <v>236.284</v>
      </c>
      <c r="AJ67" s="5">
        <v>270.36336</v>
      </c>
      <c r="AK67" s="1">
        <v>3.3798841722255912</v>
      </c>
      <c r="AL67" s="5">
        <v>376.26772225591264</v>
      </c>
      <c r="AM67" s="1">
        <v>2.1095548817465133</v>
      </c>
      <c r="AN67" s="5">
        <v>267.4740036385689</v>
      </c>
      <c r="AO67" s="1">
        <v>2.041075114614918</v>
      </c>
      <c r="AP67" s="5">
        <v>234.26217717210432</v>
      </c>
      <c r="AQ67" s="5" t="s">
        <v>18</v>
      </c>
      <c r="AR67" s="5" t="s">
        <v>18</v>
      </c>
      <c r="AS67" s="10" t="s">
        <v>18</v>
      </c>
      <c r="AT67" s="10" t="s">
        <v>18</v>
      </c>
      <c r="AX67" s="41"/>
      <c r="BN67" s="41"/>
      <c r="BT67" s="41"/>
      <c r="CA67" s="40"/>
      <c r="CB67" s="22"/>
      <c r="CC67" s="22"/>
      <c r="CD67" s="22"/>
      <c r="EJ67" s="41"/>
      <c r="EN67" s="41"/>
    </row>
    <row r="68" spans="3:144" s="26" customFormat="1" ht="12.75">
      <c r="C68" s="2" t="s">
        <v>20</v>
      </c>
      <c r="D68" s="45" t="s">
        <v>22</v>
      </c>
      <c r="E68" s="2">
        <v>0</v>
      </c>
      <c r="F68" s="2">
        <v>0.033</v>
      </c>
      <c r="G68" s="2">
        <v>0.037</v>
      </c>
      <c r="H68" s="2">
        <v>23.01</v>
      </c>
      <c r="I68" s="2">
        <v>16.349</v>
      </c>
      <c r="J68" s="2">
        <v>0.105</v>
      </c>
      <c r="K68" s="2">
        <v>0.591</v>
      </c>
      <c r="L68" s="2">
        <v>25.163</v>
      </c>
      <c r="M68" s="2">
        <v>0.042</v>
      </c>
      <c r="N68" s="2">
        <v>20.943</v>
      </c>
      <c r="O68" s="2">
        <v>11.285</v>
      </c>
      <c r="P68" s="2">
        <v>97.55799999999999</v>
      </c>
      <c r="Q68" s="2">
        <v>0</v>
      </c>
      <c r="R68" s="2">
        <v>0.009</v>
      </c>
      <c r="S68" s="2">
        <v>0.008</v>
      </c>
      <c r="T68" s="2">
        <v>4.09</v>
      </c>
      <c r="U68" s="2">
        <v>5.18</v>
      </c>
      <c r="V68" s="2">
        <v>0.017</v>
      </c>
      <c r="W68" s="2">
        <v>0.106</v>
      </c>
      <c r="X68" s="2">
        <v>5.349</v>
      </c>
      <c r="Y68" s="2">
        <v>0.007</v>
      </c>
      <c r="Z68" s="2">
        <v>5.247</v>
      </c>
      <c r="AA68" s="2">
        <v>20.012999999999998</v>
      </c>
      <c r="AB68" s="1">
        <v>0.4412081984897519</v>
      </c>
      <c r="AC68" s="1">
        <v>0.5587918015102481</v>
      </c>
      <c r="AD68" s="1">
        <v>0.025</v>
      </c>
      <c r="AE68" s="1">
        <v>2.651</v>
      </c>
      <c r="AF68" s="1">
        <v>66.275</v>
      </c>
      <c r="AG68" s="1">
        <v>2.596</v>
      </c>
      <c r="AH68" s="1">
        <v>0.011000000000000343</v>
      </c>
      <c r="AI68" s="5">
        <v>298.506</v>
      </c>
      <c r="AJ68" s="5">
        <v>364.86449</v>
      </c>
      <c r="AK68" s="1">
        <v>2.9048457389428264</v>
      </c>
      <c r="AL68" s="5">
        <v>325.9136483279396</v>
      </c>
      <c r="AM68" s="1">
        <v>2.695120819848975</v>
      </c>
      <c r="AN68" s="5">
        <v>360.87177076591155</v>
      </c>
      <c r="AO68" s="1">
        <v>2.630920293419633</v>
      </c>
      <c r="AP68" s="5">
        <v>296.90373516116506</v>
      </c>
      <c r="AQ68" s="5" t="s">
        <v>18</v>
      </c>
      <c r="AR68" s="5">
        <v>323.933</v>
      </c>
      <c r="AS68" s="10">
        <f>-28.4033</f>
        <v>-28.4033</v>
      </c>
      <c r="AT68" s="10">
        <v>-8.23778</v>
      </c>
      <c r="AX68" s="41"/>
      <c r="BN68" s="41"/>
      <c r="BT68" s="41"/>
      <c r="CA68" s="40"/>
      <c r="CB68" s="22"/>
      <c r="CC68" s="22"/>
      <c r="CD68" s="22"/>
      <c r="EJ68" s="41"/>
      <c r="EN68" s="41"/>
    </row>
    <row r="69" spans="3:144" s="26" customFormat="1" ht="12.75">
      <c r="C69" s="2" t="s">
        <v>20</v>
      </c>
      <c r="D69" s="45" t="s">
        <v>22</v>
      </c>
      <c r="E69" s="2">
        <v>0.017</v>
      </c>
      <c r="F69" s="2">
        <v>0.05</v>
      </c>
      <c r="G69" s="2">
        <v>0.9</v>
      </c>
      <c r="H69" s="2">
        <v>22.513</v>
      </c>
      <c r="I69" s="2">
        <v>15.366</v>
      </c>
      <c r="J69" s="2">
        <v>0.06</v>
      </c>
      <c r="K69" s="2">
        <v>0.644</v>
      </c>
      <c r="L69" s="2">
        <v>25.159</v>
      </c>
      <c r="M69" s="2">
        <v>0</v>
      </c>
      <c r="N69" s="2">
        <v>20.934</v>
      </c>
      <c r="O69" s="2">
        <v>11.197</v>
      </c>
      <c r="P69" s="2">
        <v>96.84</v>
      </c>
      <c r="Q69" s="2">
        <v>0.007</v>
      </c>
      <c r="R69" s="2">
        <v>0.014</v>
      </c>
      <c r="S69" s="2">
        <v>0.207</v>
      </c>
      <c r="T69" s="2">
        <v>4.033</v>
      </c>
      <c r="U69" s="2">
        <v>4.906</v>
      </c>
      <c r="V69" s="2">
        <v>0.01</v>
      </c>
      <c r="W69" s="2">
        <v>0.117</v>
      </c>
      <c r="X69" s="2">
        <v>5.39</v>
      </c>
      <c r="Y69" s="2">
        <v>0</v>
      </c>
      <c r="Z69" s="2">
        <v>5.285</v>
      </c>
      <c r="AA69" s="2">
        <v>19.969</v>
      </c>
      <c r="AB69" s="1">
        <v>0.451169034567625</v>
      </c>
      <c r="AC69" s="1">
        <v>0.548830965432375</v>
      </c>
      <c r="AD69" s="1">
        <v>0.435</v>
      </c>
      <c r="AE69" s="1">
        <v>2.61</v>
      </c>
      <c r="AF69" s="1">
        <v>65.25</v>
      </c>
      <c r="AG69" s="1">
        <v>2.675</v>
      </c>
      <c r="AH69" s="1">
        <v>0.25899999999999923</v>
      </c>
      <c r="AI69" s="5" t="s">
        <v>18</v>
      </c>
      <c r="AJ69" s="5" t="s">
        <v>18</v>
      </c>
      <c r="AK69" s="1" t="s">
        <v>18</v>
      </c>
      <c r="AL69" s="5" t="s">
        <v>18</v>
      </c>
      <c r="AM69" s="1" t="s">
        <v>18</v>
      </c>
      <c r="AN69" s="5" t="s">
        <v>18</v>
      </c>
      <c r="AO69" s="1" t="s">
        <v>18</v>
      </c>
      <c r="AP69" s="5" t="s">
        <v>18</v>
      </c>
      <c r="AQ69" s="5" t="s">
        <v>18</v>
      </c>
      <c r="AR69" s="5">
        <v>292.508</v>
      </c>
      <c r="AS69" s="10">
        <f>-31.8401</f>
        <v>-31.8401</v>
      </c>
      <c r="AT69" s="10">
        <v>-9.94587</v>
      </c>
      <c r="AX69" s="41"/>
      <c r="BN69" s="41"/>
      <c r="BT69" s="41"/>
      <c r="CA69" s="40"/>
      <c r="CB69" s="22"/>
      <c r="CC69" s="22"/>
      <c r="CD69" s="22"/>
      <c r="EJ69" s="41"/>
      <c r="EN69" s="41"/>
    </row>
    <row r="70" spans="3:144" s="26" customFormat="1" ht="12.75">
      <c r="C70" s="2" t="s">
        <v>20</v>
      </c>
      <c r="D70" s="45" t="s">
        <v>22</v>
      </c>
      <c r="E70" s="2">
        <v>0.057</v>
      </c>
      <c r="F70" s="2">
        <v>0.076</v>
      </c>
      <c r="G70" s="2">
        <v>0.075</v>
      </c>
      <c r="H70" s="2">
        <v>23.61</v>
      </c>
      <c r="I70" s="2">
        <v>15.319</v>
      </c>
      <c r="J70" s="2">
        <v>0.106</v>
      </c>
      <c r="K70" s="2">
        <v>0.572</v>
      </c>
      <c r="L70" s="2">
        <v>25.311</v>
      </c>
      <c r="M70" s="2">
        <v>0.015</v>
      </c>
      <c r="N70" s="2">
        <v>20.945</v>
      </c>
      <c r="O70" s="2">
        <v>11.229</v>
      </c>
      <c r="P70" s="2">
        <v>97.315</v>
      </c>
      <c r="Q70" s="2">
        <v>0.024</v>
      </c>
      <c r="R70" s="2">
        <v>0.021</v>
      </c>
      <c r="S70" s="2">
        <v>0.017</v>
      </c>
      <c r="T70" s="2">
        <v>4.218</v>
      </c>
      <c r="U70" s="2">
        <v>4.878</v>
      </c>
      <c r="V70" s="2">
        <v>0.017</v>
      </c>
      <c r="W70" s="2">
        <v>0.103</v>
      </c>
      <c r="X70" s="2">
        <v>5.407</v>
      </c>
      <c r="Y70" s="2">
        <v>0.002</v>
      </c>
      <c r="Z70" s="2">
        <v>5.273</v>
      </c>
      <c r="AA70" s="2">
        <v>19.96</v>
      </c>
      <c r="AB70" s="1">
        <v>0.4637203166226913</v>
      </c>
      <c r="AC70" s="1">
        <v>0.5362796833773087</v>
      </c>
      <c r="AD70" s="1">
        <v>0.079</v>
      </c>
      <c r="AE70" s="1">
        <v>2.593</v>
      </c>
      <c r="AF70" s="1">
        <v>64.825</v>
      </c>
      <c r="AG70" s="1">
        <v>2.68</v>
      </c>
      <c r="AH70" s="1">
        <v>0.10400000000000019</v>
      </c>
      <c r="AI70" s="5">
        <v>292.358</v>
      </c>
      <c r="AJ70" s="5">
        <v>355.52707</v>
      </c>
      <c r="AK70" s="1">
        <v>3.0046042216358835</v>
      </c>
      <c r="AL70" s="5">
        <v>336.48804749340366</v>
      </c>
      <c r="AM70" s="1">
        <v>2.639372031662269</v>
      </c>
      <c r="AN70" s="5">
        <v>351.97983905013194</v>
      </c>
      <c r="AO70" s="1">
        <v>2.568453889182058</v>
      </c>
      <c r="AP70" s="5">
        <v>290.2698030311346</v>
      </c>
      <c r="AQ70" s="5" t="s">
        <v>18</v>
      </c>
      <c r="AR70" s="5">
        <v>297.025</v>
      </c>
      <c r="AS70" s="10">
        <f>-31.4987</f>
        <v>-31.4987</v>
      </c>
      <c r="AT70" s="10">
        <v>-9.99074</v>
      </c>
      <c r="AX70" s="41"/>
      <c r="BN70" s="41"/>
      <c r="BT70" s="41"/>
      <c r="CA70" s="40"/>
      <c r="CB70" s="22"/>
      <c r="CC70" s="22"/>
      <c r="CD70" s="22"/>
      <c r="EJ70" s="41"/>
      <c r="EN70" s="41"/>
    </row>
    <row r="71" spans="3:144" s="26" customFormat="1" ht="12.75">
      <c r="C71" s="2" t="s">
        <v>20</v>
      </c>
      <c r="D71" s="45" t="s">
        <v>22</v>
      </c>
      <c r="E71" s="2">
        <v>0.071</v>
      </c>
      <c r="F71" s="2">
        <v>1.132</v>
      </c>
      <c r="G71" s="2">
        <v>0.006</v>
      </c>
      <c r="H71" s="2">
        <v>21.5</v>
      </c>
      <c r="I71" s="2">
        <v>13.87</v>
      </c>
      <c r="J71" s="2">
        <v>0.3</v>
      </c>
      <c r="K71" s="2">
        <v>0.513</v>
      </c>
      <c r="L71" s="2">
        <v>28.064</v>
      </c>
      <c r="M71" s="2">
        <v>0</v>
      </c>
      <c r="N71" s="2">
        <v>21.998</v>
      </c>
      <c r="O71" s="2">
        <v>11.595</v>
      </c>
      <c r="P71" s="2">
        <v>99.04899999999999</v>
      </c>
      <c r="Q71" s="2">
        <v>0.029</v>
      </c>
      <c r="R71" s="2">
        <v>0.299</v>
      </c>
      <c r="S71" s="2">
        <v>0.001</v>
      </c>
      <c r="T71" s="2">
        <v>3.72</v>
      </c>
      <c r="U71" s="2">
        <v>4.277</v>
      </c>
      <c r="V71" s="2">
        <v>0.047</v>
      </c>
      <c r="W71" s="2">
        <v>0.09</v>
      </c>
      <c r="X71" s="2">
        <v>5.805</v>
      </c>
      <c r="Y71" s="2">
        <v>0</v>
      </c>
      <c r="Z71" s="2">
        <v>5.363</v>
      </c>
      <c r="AA71" s="2">
        <v>19.631</v>
      </c>
      <c r="AB71" s="1">
        <v>0.4651744404151557</v>
      </c>
      <c r="AC71" s="1">
        <v>0.5348255595848443</v>
      </c>
      <c r="AD71" s="1">
        <v>0.33</v>
      </c>
      <c r="AE71" s="1">
        <v>2.195</v>
      </c>
      <c r="AF71" s="1">
        <v>54.875</v>
      </c>
      <c r="AG71" s="1">
        <v>3.168</v>
      </c>
      <c r="AH71" s="1">
        <v>0.698</v>
      </c>
      <c r="AI71" s="5" t="s">
        <v>18</v>
      </c>
      <c r="AJ71" s="5" t="s">
        <v>18</v>
      </c>
      <c r="AK71" s="1" t="s">
        <v>18</v>
      </c>
      <c r="AL71" s="5" t="s">
        <v>18</v>
      </c>
      <c r="AM71" s="1" t="s">
        <v>18</v>
      </c>
      <c r="AN71" s="5" t="s">
        <v>18</v>
      </c>
      <c r="AO71" s="1" t="s">
        <v>18</v>
      </c>
      <c r="AP71" s="5" t="s">
        <v>18</v>
      </c>
      <c r="AQ71" s="5" t="s">
        <v>18</v>
      </c>
      <c r="AR71" s="5" t="s">
        <v>18</v>
      </c>
      <c r="AS71" s="10" t="s">
        <v>18</v>
      </c>
      <c r="AT71" s="10" t="s">
        <v>18</v>
      </c>
      <c r="AX71" s="41"/>
      <c r="BN71" s="41"/>
      <c r="BT71" s="41"/>
      <c r="EJ71" s="41"/>
      <c r="EN71" s="41"/>
    </row>
    <row r="72" spans="3:144" s="26" customFormat="1" ht="12.75">
      <c r="C72" s="2" t="s">
        <v>20</v>
      </c>
      <c r="D72" s="45" t="s">
        <v>23</v>
      </c>
      <c r="E72" s="2">
        <v>0.048</v>
      </c>
      <c r="F72" s="2">
        <v>0.031</v>
      </c>
      <c r="G72" s="2">
        <v>0.06</v>
      </c>
      <c r="H72" s="2">
        <v>28.657</v>
      </c>
      <c r="I72" s="2">
        <v>12.699</v>
      </c>
      <c r="J72" s="2">
        <v>0.045</v>
      </c>
      <c r="K72" s="2">
        <v>0.427</v>
      </c>
      <c r="L72" s="2">
        <v>24.596</v>
      </c>
      <c r="M72" s="2">
        <v>0.024</v>
      </c>
      <c r="N72" s="2">
        <v>20.429</v>
      </c>
      <c r="O72" s="2">
        <v>11.033</v>
      </c>
      <c r="P72" s="2">
        <v>98.049</v>
      </c>
      <c r="Q72" s="2">
        <v>0.02</v>
      </c>
      <c r="R72" s="2">
        <v>0.009</v>
      </c>
      <c r="S72" s="2">
        <v>0.014</v>
      </c>
      <c r="T72" s="2">
        <v>5.21</v>
      </c>
      <c r="U72" s="2">
        <v>4.115</v>
      </c>
      <c r="V72" s="2">
        <v>0.007</v>
      </c>
      <c r="W72" s="2">
        <v>0.079</v>
      </c>
      <c r="X72" s="2">
        <v>5.347</v>
      </c>
      <c r="Y72" s="2">
        <v>0.004</v>
      </c>
      <c r="Z72" s="2">
        <v>5.234</v>
      </c>
      <c r="AA72" s="2">
        <v>20.039</v>
      </c>
      <c r="AB72" s="1">
        <v>0.5587131367292225</v>
      </c>
      <c r="AC72" s="1">
        <v>0.4412868632707775</v>
      </c>
      <c r="AD72" s="1">
        <v>0.056999999999999995</v>
      </c>
      <c r="AE72" s="1">
        <v>2.6529999999999996</v>
      </c>
      <c r="AF72" s="1">
        <v>66.325</v>
      </c>
      <c r="AG72" s="1">
        <v>2.5810000000000004</v>
      </c>
      <c r="AH72" s="1">
        <v>0.008000000000000299</v>
      </c>
      <c r="AI72" s="5">
        <v>298.71799999999996</v>
      </c>
      <c r="AJ72" s="5">
        <v>365.18646999999993</v>
      </c>
      <c r="AK72" s="1">
        <v>2.9720991957104563</v>
      </c>
      <c r="AL72" s="5">
        <v>333.0425147453084</v>
      </c>
      <c r="AM72" s="1">
        <v>2.7088713136729217</v>
      </c>
      <c r="AN72" s="5">
        <v>363.064974530831</v>
      </c>
      <c r="AO72" s="1">
        <v>2.609607313672922</v>
      </c>
      <c r="AP72" s="5">
        <v>294.6402967120643</v>
      </c>
      <c r="AQ72" s="5">
        <v>286.933</v>
      </c>
      <c r="AR72" s="5">
        <v>306.632</v>
      </c>
      <c r="AS72" s="10">
        <f>-31.6682</f>
        <v>-31.6682</v>
      </c>
      <c r="AT72" s="10">
        <v>-10.13555</v>
      </c>
      <c r="AX72" s="41"/>
      <c r="BN72" s="41"/>
      <c r="BT72" s="41"/>
      <c r="EJ72" s="41"/>
      <c r="EN72" s="41"/>
    </row>
    <row r="73" spans="3:144" s="26" customFormat="1" ht="12.75">
      <c r="C73" s="2" t="s">
        <v>20</v>
      </c>
      <c r="D73" s="45" t="s">
        <v>23</v>
      </c>
      <c r="E73" s="2">
        <v>0.048</v>
      </c>
      <c r="F73" s="2">
        <v>0.248</v>
      </c>
      <c r="G73" s="2">
        <v>0.03</v>
      </c>
      <c r="H73" s="2">
        <v>27.827</v>
      </c>
      <c r="I73" s="2">
        <v>13.19</v>
      </c>
      <c r="J73" s="2">
        <v>0.051</v>
      </c>
      <c r="K73" s="2">
        <v>0.441</v>
      </c>
      <c r="L73" s="2">
        <v>25.31</v>
      </c>
      <c r="M73" s="2">
        <v>0.012</v>
      </c>
      <c r="N73" s="2">
        <v>20.058</v>
      </c>
      <c r="O73" s="2">
        <v>11.112</v>
      </c>
      <c r="P73" s="2">
        <v>98.327</v>
      </c>
      <c r="Q73" s="2">
        <v>0.02</v>
      </c>
      <c r="R73" s="2">
        <v>0.068</v>
      </c>
      <c r="S73" s="2">
        <v>0.007</v>
      </c>
      <c r="T73" s="2">
        <v>5.023</v>
      </c>
      <c r="U73" s="2">
        <v>4.244</v>
      </c>
      <c r="V73" s="2">
        <v>0.008</v>
      </c>
      <c r="W73" s="2">
        <v>0.081</v>
      </c>
      <c r="X73" s="2">
        <v>5.463</v>
      </c>
      <c r="Y73" s="2">
        <v>0.002</v>
      </c>
      <c r="Z73" s="2">
        <v>5.103</v>
      </c>
      <c r="AA73" s="2">
        <v>20.019</v>
      </c>
      <c r="AB73" s="1">
        <v>0.5420308621992015</v>
      </c>
      <c r="AC73" s="1">
        <v>0.4579691378007985</v>
      </c>
      <c r="AD73" s="1">
        <v>0.10200000000000001</v>
      </c>
      <c r="AE73" s="1">
        <v>2.537</v>
      </c>
      <c r="AF73" s="1">
        <v>63.425</v>
      </c>
      <c r="AG73" s="1">
        <v>2.566</v>
      </c>
      <c r="AH73" s="1">
        <v>0.07800000000000158</v>
      </c>
      <c r="AI73" s="5">
        <v>286.42199999999997</v>
      </c>
      <c r="AJ73" s="5">
        <v>346.51162999999997</v>
      </c>
      <c r="AK73" s="1">
        <v>2.9454216035394407</v>
      </c>
      <c r="AL73" s="5">
        <v>330.2146899751807</v>
      </c>
      <c r="AM73" s="1">
        <v>2.5912030862199202</v>
      </c>
      <c r="AN73" s="5">
        <v>344.29689225207727</v>
      </c>
      <c r="AO73" s="1">
        <v>2.4969170769396785</v>
      </c>
      <c r="AP73" s="5">
        <v>282.67259357099385</v>
      </c>
      <c r="AQ73" s="5">
        <v>269.033</v>
      </c>
      <c r="AR73" s="5">
        <v>282.901</v>
      </c>
      <c r="AS73" s="10">
        <f>-34.1462</f>
        <v>-34.1462</v>
      </c>
      <c r="AT73" s="10">
        <v>-11.22687</v>
      </c>
      <c r="AX73" s="41"/>
      <c r="BD73" s="22"/>
      <c r="BN73" s="41"/>
      <c r="BT73" s="41"/>
      <c r="EJ73" s="41"/>
      <c r="EN73" s="41"/>
    </row>
    <row r="74" spans="3:144" s="26" customFormat="1" ht="12.75">
      <c r="C74" s="2" t="s">
        <v>20</v>
      </c>
      <c r="D74" s="45" t="s">
        <v>23</v>
      </c>
      <c r="E74" s="2">
        <v>0.282</v>
      </c>
      <c r="F74" s="2">
        <v>0.019</v>
      </c>
      <c r="G74" s="2">
        <v>0.075</v>
      </c>
      <c r="H74" s="2">
        <v>28.258</v>
      </c>
      <c r="I74" s="2">
        <v>12.786</v>
      </c>
      <c r="J74" s="2">
        <v>0.043</v>
      </c>
      <c r="K74" s="2">
        <v>0.449</v>
      </c>
      <c r="L74" s="2">
        <v>25.87</v>
      </c>
      <c r="M74" s="2">
        <v>0.012</v>
      </c>
      <c r="N74" s="2">
        <v>20.276</v>
      </c>
      <c r="O74" s="2">
        <v>11.231</v>
      </c>
      <c r="P74" s="2">
        <v>99.30099999999999</v>
      </c>
      <c r="Q74" s="2">
        <v>0.117</v>
      </c>
      <c r="R74" s="2">
        <v>0.005</v>
      </c>
      <c r="S74" s="2">
        <v>0.017</v>
      </c>
      <c r="T74" s="2">
        <v>5.047</v>
      </c>
      <c r="U74" s="2">
        <v>4.07</v>
      </c>
      <c r="V74" s="2">
        <v>0.007</v>
      </c>
      <c r="W74" s="2">
        <v>0.081</v>
      </c>
      <c r="X74" s="2">
        <v>5.525</v>
      </c>
      <c r="Y74" s="2">
        <v>0.002</v>
      </c>
      <c r="Z74" s="2">
        <v>5.104</v>
      </c>
      <c r="AA74" s="2">
        <v>19.975</v>
      </c>
      <c r="AB74" s="1">
        <v>0.5535812218931665</v>
      </c>
      <c r="AC74" s="1">
        <v>0.4464187781068335</v>
      </c>
      <c r="AD74" s="1">
        <v>0.15600000000000003</v>
      </c>
      <c r="AE74" s="1">
        <v>2.475</v>
      </c>
      <c r="AF74" s="1">
        <v>61.875</v>
      </c>
      <c r="AG74" s="1">
        <v>2.6290000000000004</v>
      </c>
      <c r="AH74" s="1">
        <v>0.16599999999999865</v>
      </c>
      <c r="AI74" s="5">
        <v>279.85</v>
      </c>
      <c r="AJ74" s="5">
        <v>336.53024999999997</v>
      </c>
      <c r="AK74" s="1">
        <v>3.016506855325217</v>
      </c>
      <c r="AL74" s="5">
        <v>337.74972666447303</v>
      </c>
      <c r="AM74" s="1">
        <v>2.530358122189316</v>
      </c>
      <c r="AN74" s="5">
        <v>334.5921204891959</v>
      </c>
      <c r="AO74" s="1">
        <v>2.4326254855763954</v>
      </c>
      <c r="AP74" s="5">
        <v>275.8448265682132</v>
      </c>
      <c r="AQ74" s="5">
        <v>255.907</v>
      </c>
      <c r="AR74" s="5">
        <v>269.31</v>
      </c>
      <c r="AS74" s="10">
        <f>-35.8745</f>
        <v>-35.8745</v>
      </c>
      <c r="AT74" s="10">
        <v>-12.44369</v>
      </c>
      <c r="AX74" s="41"/>
      <c r="BN74" s="41"/>
      <c r="BT74" s="41"/>
      <c r="EJ74" s="41"/>
      <c r="EN74" s="41"/>
    </row>
    <row r="75" spans="3:144" s="26" customFormat="1" ht="12.75">
      <c r="C75" s="2" t="s">
        <v>20</v>
      </c>
      <c r="D75" s="45" t="s">
        <v>23</v>
      </c>
      <c r="E75" s="2">
        <v>0.025</v>
      </c>
      <c r="F75" s="2">
        <v>0.047</v>
      </c>
      <c r="G75" s="2">
        <v>0.005</v>
      </c>
      <c r="H75" s="2">
        <v>28.472</v>
      </c>
      <c r="I75" s="2">
        <v>13.131</v>
      </c>
      <c r="J75" s="2">
        <v>0.057</v>
      </c>
      <c r="K75" s="2">
        <v>0.455</v>
      </c>
      <c r="L75" s="2">
        <v>24.694</v>
      </c>
      <c r="M75" s="2">
        <v>0</v>
      </c>
      <c r="N75" s="2">
        <v>20.34</v>
      </c>
      <c r="O75" s="2">
        <v>11.073</v>
      </c>
      <c r="P75" s="2">
        <v>98.299</v>
      </c>
      <c r="Q75" s="2">
        <v>0.01</v>
      </c>
      <c r="R75" s="2">
        <v>0.013</v>
      </c>
      <c r="S75" s="2">
        <v>0.001</v>
      </c>
      <c r="T75" s="2">
        <v>5.158</v>
      </c>
      <c r="U75" s="2">
        <v>4.239</v>
      </c>
      <c r="V75" s="2">
        <v>0.009</v>
      </c>
      <c r="W75" s="2">
        <v>0.083</v>
      </c>
      <c r="X75" s="2">
        <v>5.349</v>
      </c>
      <c r="Y75" s="2">
        <v>0</v>
      </c>
      <c r="Z75" s="2">
        <v>5.193</v>
      </c>
      <c r="AA75" s="2">
        <v>20.055</v>
      </c>
      <c r="AB75" s="1">
        <v>0.548898584654677</v>
      </c>
      <c r="AC75" s="1">
        <v>0.451101415345323</v>
      </c>
      <c r="AD75" s="1">
        <v>0.025</v>
      </c>
      <c r="AE75" s="1">
        <v>2.651</v>
      </c>
      <c r="AF75" s="1">
        <v>66.275</v>
      </c>
      <c r="AG75" s="1">
        <v>2.542</v>
      </c>
      <c r="AH75" s="1">
        <v>-0.031000000000000062</v>
      </c>
      <c r="AI75" s="5">
        <v>298.506</v>
      </c>
      <c r="AJ75" s="5">
        <v>364.86449</v>
      </c>
      <c r="AK75" s="1">
        <v>2.9262290092582735</v>
      </c>
      <c r="AL75" s="5">
        <v>328.180274981377</v>
      </c>
      <c r="AM75" s="1">
        <v>2.7058898584654676</v>
      </c>
      <c r="AN75" s="5">
        <v>362.5894324252421</v>
      </c>
      <c r="AO75" s="1">
        <v>2.6095545208045117</v>
      </c>
      <c r="AP75" s="5">
        <v>294.63469010943913</v>
      </c>
      <c r="AQ75" s="5">
        <v>289.069</v>
      </c>
      <c r="AR75" s="5">
        <v>311.392</v>
      </c>
      <c r="AS75" s="10">
        <f>-31.0226</f>
        <v>-31.0226</v>
      </c>
      <c r="AT75" s="10">
        <v>-9.56286</v>
      </c>
      <c r="AX75" s="41"/>
      <c r="BN75" s="41"/>
      <c r="BT75" s="41"/>
      <c r="EJ75" s="41"/>
      <c r="EN75" s="41"/>
    </row>
    <row r="76" spans="3:144" s="26" customFormat="1" ht="12.75">
      <c r="C76" s="2" t="s">
        <v>20</v>
      </c>
      <c r="D76" s="45" t="s">
        <v>23</v>
      </c>
      <c r="E76" s="2">
        <v>0.014</v>
      </c>
      <c r="F76" s="2">
        <v>0.054</v>
      </c>
      <c r="G76" s="2">
        <v>0.045</v>
      </c>
      <c r="H76" s="2">
        <v>28.281</v>
      </c>
      <c r="I76" s="2">
        <v>12.923</v>
      </c>
      <c r="J76" s="2">
        <v>0.037</v>
      </c>
      <c r="K76" s="2">
        <v>0.461</v>
      </c>
      <c r="L76" s="2">
        <v>24.663</v>
      </c>
      <c r="M76" s="2">
        <v>0.048</v>
      </c>
      <c r="N76" s="2">
        <v>20.304</v>
      </c>
      <c r="O76" s="2">
        <v>11.028</v>
      </c>
      <c r="P76" s="2">
        <v>97.858</v>
      </c>
      <c r="Q76" s="2">
        <v>0.006</v>
      </c>
      <c r="R76" s="2">
        <v>0.015</v>
      </c>
      <c r="S76" s="2">
        <v>0.011</v>
      </c>
      <c r="T76" s="2">
        <v>5.144</v>
      </c>
      <c r="U76" s="2">
        <v>4.19</v>
      </c>
      <c r="V76" s="2">
        <v>0.006</v>
      </c>
      <c r="W76" s="2">
        <v>0.085</v>
      </c>
      <c r="X76" s="2">
        <v>5.364</v>
      </c>
      <c r="Y76" s="2">
        <v>0.008</v>
      </c>
      <c r="Z76" s="2">
        <v>5.205</v>
      </c>
      <c r="AA76" s="2">
        <v>20.034</v>
      </c>
      <c r="AB76" s="1">
        <v>0.5511034926076709</v>
      </c>
      <c r="AC76" s="1">
        <v>0.4488965073923291</v>
      </c>
      <c r="AD76" s="1">
        <v>0.043</v>
      </c>
      <c r="AE76" s="1">
        <v>2.636</v>
      </c>
      <c r="AF76" s="1">
        <v>65.9</v>
      </c>
      <c r="AG76" s="1">
        <v>2.569</v>
      </c>
      <c r="AH76" s="1">
        <v>0.006000000000000408</v>
      </c>
      <c r="AI76" s="5">
        <v>296.916</v>
      </c>
      <c r="AJ76" s="5">
        <v>362.44964000000004</v>
      </c>
      <c r="AK76" s="1">
        <v>2.9547724448253696</v>
      </c>
      <c r="AL76" s="5">
        <v>331.20587915148917</v>
      </c>
      <c r="AM76" s="1">
        <v>2.691110349260767</v>
      </c>
      <c r="AN76" s="5">
        <v>360.23210070709234</v>
      </c>
      <c r="AO76" s="1">
        <v>2.5941170670666382</v>
      </c>
      <c r="AP76" s="5">
        <v>292.995232522477</v>
      </c>
      <c r="AQ76" s="5">
        <v>274.733</v>
      </c>
      <c r="AR76" s="5">
        <v>304.298</v>
      </c>
      <c r="AS76" s="10">
        <f>-31.8378</f>
        <v>-31.8378</v>
      </c>
      <c r="AT76" s="10">
        <v>-10.11317</v>
      </c>
      <c r="AX76" s="41"/>
      <c r="BN76" s="41"/>
      <c r="BT76" s="41"/>
      <c r="EJ76" s="41"/>
      <c r="EN76" s="41"/>
    </row>
    <row r="77" spans="3:144" s="26" customFormat="1" ht="12.75">
      <c r="C77" s="2" t="s">
        <v>20</v>
      </c>
      <c r="D77" s="45" t="s">
        <v>24</v>
      </c>
      <c r="E77" s="2">
        <v>0.011</v>
      </c>
      <c r="F77" s="2">
        <v>0.026</v>
      </c>
      <c r="G77" s="2">
        <v>0.012</v>
      </c>
      <c r="H77" s="2">
        <v>30.999</v>
      </c>
      <c r="I77" s="2">
        <v>11.405</v>
      </c>
      <c r="J77" s="2">
        <v>0.037</v>
      </c>
      <c r="K77" s="2">
        <v>1.199</v>
      </c>
      <c r="L77" s="2">
        <v>24.796</v>
      </c>
      <c r="M77" s="2">
        <v>0.081</v>
      </c>
      <c r="N77" s="2">
        <v>19.653</v>
      </c>
      <c r="O77" s="2">
        <v>11.005</v>
      </c>
      <c r="P77" s="2">
        <v>99.22399999999999</v>
      </c>
      <c r="Q77" s="2">
        <v>0.005</v>
      </c>
      <c r="R77" s="2">
        <v>0.007</v>
      </c>
      <c r="S77" s="2">
        <v>0.003</v>
      </c>
      <c r="T77" s="2">
        <v>5.65</v>
      </c>
      <c r="U77" s="2">
        <v>3.705</v>
      </c>
      <c r="V77" s="2">
        <v>0.006</v>
      </c>
      <c r="W77" s="2">
        <v>0.221</v>
      </c>
      <c r="X77" s="2">
        <v>5.405</v>
      </c>
      <c r="Y77" s="2">
        <v>0.014</v>
      </c>
      <c r="Z77" s="2">
        <v>5.048</v>
      </c>
      <c r="AA77" s="2">
        <v>20.064</v>
      </c>
      <c r="AB77" s="1">
        <v>0.603955104222341</v>
      </c>
      <c r="AC77" s="1">
        <v>0.396044895777659</v>
      </c>
      <c r="AD77" s="1">
        <v>0.018000000000000002</v>
      </c>
      <c r="AE77" s="1">
        <v>2.595</v>
      </c>
      <c r="AF77" s="1">
        <v>64.875</v>
      </c>
      <c r="AG77" s="1">
        <v>2.4530000000000003</v>
      </c>
      <c r="AH77" s="1">
        <v>-0.03499999999999984</v>
      </c>
      <c r="AI77" s="5">
        <v>292.57</v>
      </c>
      <c r="AJ77" s="5">
        <v>355.84905</v>
      </c>
      <c r="AK77" s="1">
        <v>2.875768572955639</v>
      </c>
      <c r="AL77" s="5">
        <v>322.8314687332977</v>
      </c>
      <c r="AM77" s="1" t="s">
        <v>18</v>
      </c>
      <c r="AN77" s="5" t="s">
        <v>18</v>
      </c>
      <c r="AO77" s="1">
        <v>2.5426313073222873</v>
      </c>
      <c r="AP77" s="5">
        <v>287.5274448376269</v>
      </c>
      <c r="AQ77" s="5" t="s">
        <v>18</v>
      </c>
      <c r="AR77" s="5">
        <v>296.699</v>
      </c>
      <c r="AS77" s="10">
        <f>-33.1512</f>
        <v>-33.1512</v>
      </c>
      <c r="AT77" s="10">
        <v>-10.93194</v>
      </c>
      <c r="AX77" s="41"/>
      <c r="BN77" s="41"/>
      <c r="BT77" s="41"/>
      <c r="EJ77" s="41"/>
      <c r="EN77" s="41"/>
    </row>
    <row r="78" spans="3:144" s="26" customFormat="1" ht="12.75">
      <c r="C78" s="2" t="s">
        <v>20</v>
      </c>
      <c r="D78" s="45" t="s">
        <v>24</v>
      </c>
      <c r="E78" s="2">
        <v>0.06</v>
      </c>
      <c r="F78" s="2">
        <v>0.013</v>
      </c>
      <c r="G78" s="2">
        <v>0.017</v>
      </c>
      <c r="H78" s="2">
        <v>30.701</v>
      </c>
      <c r="I78" s="2">
        <v>10.9</v>
      </c>
      <c r="J78" s="2">
        <v>0.062</v>
      </c>
      <c r="K78" s="2">
        <v>1.296</v>
      </c>
      <c r="L78" s="2">
        <v>24.554</v>
      </c>
      <c r="M78" s="2">
        <v>0.055</v>
      </c>
      <c r="N78" s="2">
        <v>20.161</v>
      </c>
      <c r="O78" s="2">
        <v>10.966</v>
      </c>
      <c r="P78" s="2">
        <v>98.785</v>
      </c>
      <c r="Q78" s="2">
        <v>0.026</v>
      </c>
      <c r="R78" s="2">
        <v>0.004</v>
      </c>
      <c r="S78" s="2">
        <v>0.004</v>
      </c>
      <c r="T78" s="2">
        <v>5.616</v>
      </c>
      <c r="U78" s="2">
        <v>3.554</v>
      </c>
      <c r="V78" s="2">
        <v>0.01</v>
      </c>
      <c r="W78" s="2">
        <v>0.24</v>
      </c>
      <c r="X78" s="2">
        <v>5.371</v>
      </c>
      <c r="Y78" s="2">
        <v>0.01</v>
      </c>
      <c r="Z78" s="2">
        <v>5.197</v>
      </c>
      <c r="AA78" s="2">
        <v>20.032</v>
      </c>
      <c r="AB78" s="1">
        <v>0.6124318429661941</v>
      </c>
      <c r="AC78" s="1">
        <v>0.38756815703380587</v>
      </c>
      <c r="AD78" s="1">
        <v>0.038</v>
      </c>
      <c r="AE78" s="1">
        <v>2.6289999999999996</v>
      </c>
      <c r="AF78" s="1">
        <v>65.725</v>
      </c>
      <c r="AG78" s="1">
        <v>2.5680000000000005</v>
      </c>
      <c r="AH78" s="1">
        <v>0.011999999999999122</v>
      </c>
      <c r="AI78" s="5">
        <v>296.174</v>
      </c>
      <c r="AJ78" s="5">
        <v>361.3227099999999</v>
      </c>
      <c r="AK78" s="1">
        <v>2.9967022900763363</v>
      </c>
      <c r="AL78" s="5">
        <v>335.6504427480916</v>
      </c>
      <c r="AM78" s="1" t="s">
        <v>18</v>
      </c>
      <c r="AN78" s="5" t="s">
        <v>18</v>
      </c>
      <c r="AO78" s="1">
        <v>2.5749495223555066</v>
      </c>
      <c r="AP78" s="5">
        <v>290.9596392741548</v>
      </c>
      <c r="AQ78" s="5" t="s">
        <v>18</v>
      </c>
      <c r="AR78" s="5">
        <v>298.136</v>
      </c>
      <c r="AS78" s="10">
        <f>-32.9165</f>
        <v>-32.9165</v>
      </c>
      <c r="AT78" s="10">
        <v>-10.87245</v>
      </c>
      <c r="AX78" s="41"/>
      <c r="BN78" s="41"/>
      <c r="BT78" s="41"/>
      <c r="EJ78" s="41"/>
      <c r="EN78" s="41"/>
    </row>
    <row r="79" spans="3:144" s="26" customFormat="1" ht="12.75">
      <c r="C79" s="2" t="s">
        <v>20</v>
      </c>
      <c r="D79" s="45" t="s">
        <v>24</v>
      </c>
      <c r="E79" s="2">
        <v>0</v>
      </c>
      <c r="F79" s="2">
        <v>0.283</v>
      </c>
      <c r="G79" s="2">
        <v>0.023</v>
      </c>
      <c r="H79" s="2">
        <v>30.669</v>
      </c>
      <c r="I79" s="2">
        <v>10.939</v>
      </c>
      <c r="J79" s="2">
        <v>0.05</v>
      </c>
      <c r="K79" s="2">
        <v>1.091</v>
      </c>
      <c r="L79" s="2">
        <v>25.224</v>
      </c>
      <c r="M79" s="2">
        <v>0</v>
      </c>
      <c r="N79" s="2">
        <v>19.535</v>
      </c>
      <c r="O79" s="2">
        <v>10.977</v>
      </c>
      <c r="P79" s="2">
        <v>98.791</v>
      </c>
      <c r="Q79" s="2">
        <v>0</v>
      </c>
      <c r="R79" s="2">
        <v>0.079</v>
      </c>
      <c r="S79" s="2">
        <v>0.005</v>
      </c>
      <c r="T79" s="2">
        <v>5.604</v>
      </c>
      <c r="U79" s="2">
        <v>3.563</v>
      </c>
      <c r="V79" s="2">
        <v>0.008</v>
      </c>
      <c r="W79" s="2">
        <v>0.202</v>
      </c>
      <c r="X79" s="2">
        <v>5.512</v>
      </c>
      <c r="Y79" s="2">
        <v>0</v>
      </c>
      <c r="Z79" s="2">
        <v>5.031</v>
      </c>
      <c r="AA79" s="2">
        <v>20.003999999999998</v>
      </c>
      <c r="AB79" s="1">
        <v>0.6113232246100142</v>
      </c>
      <c r="AC79" s="1">
        <v>0.3886767753899858</v>
      </c>
      <c r="AD79" s="1">
        <v>0.089</v>
      </c>
      <c r="AE79" s="1">
        <v>2.4880000000000004</v>
      </c>
      <c r="AF79" s="1">
        <v>62.2</v>
      </c>
      <c r="AG79" s="1">
        <v>2.5429999999999993</v>
      </c>
      <c r="AH79" s="1">
        <v>0.08000000000000046</v>
      </c>
      <c r="AI79" s="5">
        <v>281.22800000000007</v>
      </c>
      <c r="AJ79" s="5">
        <v>338.6231200000001</v>
      </c>
      <c r="AK79" s="1">
        <v>2.970926257227009</v>
      </c>
      <c r="AL79" s="5">
        <v>332.91818326606295</v>
      </c>
      <c r="AM79" s="1" t="s">
        <v>18</v>
      </c>
      <c r="AN79" s="5" t="s">
        <v>18</v>
      </c>
      <c r="AO79" s="1">
        <v>2.4341694722373735</v>
      </c>
      <c r="AP79" s="5">
        <v>276.00879795160904</v>
      </c>
      <c r="AQ79" s="5" t="s">
        <v>18</v>
      </c>
      <c r="AR79" s="5">
        <v>274.827</v>
      </c>
      <c r="AS79" s="10">
        <f>-35.8102</f>
        <v>-35.8102</v>
      </c>
      <c r="AT79" s="10">
        <v>-12.21763</v>
      </c>
      <c r="AX79" s="41"/>
      <c r="BN79" s="41"/>
      <c r="BT79" s="41"/>
      <c r="EJ79" s="41"/>
      <c r="EN79" s="41"/>
    </row>
    <row r="80" spans="3:144" s="26" customFormat="1" ht="12.75">
      <c r="C80" s="2" t="s">
        <v>20</v>
      </c>
      <c r="D80" s="45" t="s">
        <v>24</v>
      </c>
      <c r="E80" s="2">
        <v>0</v>
      </c>
      <c r="F80" s="2">
        <v>0.091</v>
      </c>
      <c r="G80" s="2">
        <v>0.079</v>
      </c>
      <c r="H80" s="2">
        <v>30.656</v>
      </c>
      <c r="I80" s="2">
        <v>11.119</v>
      </c>
      <c r="J80" s="2">
        <v>0.099</v>
      </c>
      <c r="K80" s="2">
        <v>1.212</v>
      </c>
      <c r="L80" s="2">
        <v>24.409</v>
      </c>
      <c r="M80" s="2">
        <v>0</v>
      </c>
      <c r="N80" s="2">
        <v>19.899</v>
      </c>
      <c r="O80" s="2">
        <v>10.925</v>
      </c>
      <c r="P80" s="2">
        <v>98.48899999999999</v>
      </c>
      <c r="Q80" s="2">
        <v>0</v>
      </c>
      <c r="R80" s="2">
        <v>0.025</v>
      </c>
      <c r="S80" s="2">
        <v>0.019</v>
      </c>
      <c r="T80" s="2">
        <v>5.629</v>
      </c>
      <c r="U80" s="2">
        <v>3.639</v>
      </c>
      <c r="V80" s="2">
        <v>0.016</v>
      </c>
      <c r="W80" s="2">
        <v>0.225</v>
      </c>
      <c r="X80" s="2">
        <v>5.359</v>
      </c>
      <c r="Y80" s="2">
        <v>0</v>
      </c>
      <c r="Z80" s="2">
        <v>5.149</v>
      </c>
      <c r="AA80" s="2">
        <v>20.061</v>
      </c>
      <c r="AB80" s="1">
        <v>0.607358653431161</v>
      </c>
      <c r="AC80" s="1">
        <v>0.392641346568839</v>
      </c>
      <c r="AD80" s="1">
        <v>0.063</v>
      </c>
      <c r="AE80" s="1">
        <v>2.641</v>
      </c>
      <c r="AF80" s="1">
        <v>66.025</v>
      </c>
      <c r="AG80" s="1">
        <v>2.508</v>
      </c>
      <c r="AH80" s="1">
        <v>-0.01699999999999849</v>
      </c>
      <c r="AI80" s="5">
        <v>297.446</v>
      </c>
      <c r="AJ80" s="5">
        <v>363.25459</v>
      </c>
      <c r="AK80" s="1">
        <v>2.9331510574018127</v>
      </c>
      <c r="AL80" s="5">
        <v>328.9140120845922</v>
      </c>
      <c r="AM80" s="1" t="s">
        <v>18</v>
      </c>
      <c r="AN80" s="5" t="s">
        <v>18</v>
      </c>
      <c r="AO80" s="1">
        <v>2.5879560431592576</v>
      </c>
      <c r="AP80" s="5">
        <v>292.34093178351316</v>
      </c>
      <c r="AQ80" s="5" t="s">
        <v>18</v>
      </c>
      <c r="AR80" s="5">
        <v>302.186</v>
      </c>
      <c r="AS80" s="10">
        <f>-32.5438</f>
        <v>-32.5438</v>
      </c>
      <c r="AT80" s="10">
        <v>-10.41272</v>
      </c>
      <c r="AX80" s="41"/>
      <c r="BN80" s="41"/>
      <c r="BT80" s="41"/>
      <c r="EJ80" s="41"/>
      <c r="EN80" s="41"/>
    </row>
    <row r="81" spans="3:144" s="26" customFormat="1" ht="12.75">
      <c r="C81" s="2" t="s">
        <v>20</v>
      </c>
      <c r="D81" s="45" t="s">
        <v>24</v>
      </c>
      <c r="E81" s="2">
        <v>0.059</v>
      </c>
      <c r="F81" s="2">
        <v>0.026</v>
      </c>
      <c r="G81" s="2">
        <v>0.029</v>
      </c>
      <c r="H81" s="2">
        <v>30.716</v>
      </c>
      <c r="I81" s="2">
        <v>10.978</v>
      </c>
      <c r="J81" s="2">
        <v>0.028</v>
      </c>
      <c r="K81" s="2">
        <v>1.212</v>
      </c>
      <c r="L81" s="2">
        <v>24.591</v>
      </c>
      <c r="M81" s="2">
        <v>0.027</v>
      </c>
      <c r="N81" s="2">
        <v>19.501</v>
      </c>
      <c r="O81" s="2">
        <v>10.872</v>
      </c>
      <c r="P81" s="2">
        <v>98.03900000000002</v>
      </c>
      <c r="Q81" s="2">
        <v>0.025</v>
      </c>
      <c r="R81" s="2">
        <v>0.007</v>
      </c>
      <c r="S81" s="2">
        <v>0.007</v>
      </c>
      <c r="T81" s="2">
        <v>5.667</v>
      </c>
      <c r="U81" s="2">
        <v>3.61</v>
      </c>
      <c r="V81" s="2">
        <v>0.005</v>
      </c>
      <c r="W81" s="2">
        <v>0.226</v>
      </c>
      <c r="X81" s="2">
        <v>5.425</v>
      </c>
      <c r="Y81" s="2">
        <v>0.005</v>
      </c>
      <c r="Z81" s="2">
        <v>5.071</v>
      </c>
      <c r="AA81" s="2">
        <v>20.048000000000002</v>
      </c>
      <c r="AB81" s="1">
        <v>0.6108655815457583</v>
      </c>
      <c r="AC81" s="1">
        <v>0.3891344184542417</v>
      </c>
      <c r="AD81" s="1">
        <v>0.046</v>
      </c>
      <c r="AE81" s="1">
        <v>2.575</v>
      </c>
      <c r="AF81" s="1">
        <v>64.375</v>
      </c>
      <c r="AG81" s="1">
        <v>2.4959999999999996</v>
      </c>
      <c r="AH81" s="1">
        <v>-0.003999999999998366</v>
      </c>
      <c r="AI81" s="5">
        <v>290.45</v>
      </c>
      <c r="AJ81" s="5">
        <v>352.62925</v>
      </c>
      <c r="AK81" s="1">
        <v>2.92360590708203</v>
      </c>
      <c r="AL81" s="5">
        <v>327.9022261506952</v>
      </c>
      <c r="AM81" s="1" t="s">
        <v>18</v>
      </c>
      <c r="AN81" s="5" t="s">
        <v>18</v>
      </c>
      <c r="AO81" s="1">
        <v>2.521260268621322</v>
      </c>
      <c r="AP81" s="5">
        <v>285.2578405275844</v>
      </c>
      <c r="AQ81" s="5" t="s">
        <v>18</v>
      </c>
      <c r="AR81" s="5">
        <v>290.887</v>
      </c>
      <c r="AS81" s="10">
        <f>-33.8365</f>
        <v>-33.8365</v>
      </c>
      <c r="AT81" s="10">
        <v>-11.01503</v>
      </c>
      <c r="AX81" s="41"/>
      <c r="BN81" s="41"/>
      <c r="BT81" s="41"/>
      <c r="EJ81" s="41"/>
      <c r="EN81" s="41"/>
    </row>
    <row r="82" spans="3:144" s="26" customFormat="1" ht="12.75">
      <c r="C82" s="2" t="s">
        <v>20</v>
      </c>
      <c r="D82" s="45" t="s">
        <v>24</v>
      </c>
      <c r="E82" s="2">
        <v>0</v>
      </c>
      <c r="F82" s="2">
        <v>0.001</v>
      </c>
      <c r="G82" s="2">
        <v>0</v>
      </c>
      <c r="H82" s="2">
        <v>31.007</v>
      </c>
      <c r="I82" s="2">
        <v>11.068</v>
      </c>
      <c r="J82" s="2">
        <v>0.028</v>
      </c>
      <c r="K82" s="2">
        <v>1.358</v>
      </c>
      <c r="L82" s="2">
        <v>24.472</v>
      </c>
      <c r="M82" s="2">
        <v>0.012</v>
      </c>
      <c r="N82" s="2">
        <v>19.359</v>
      </c>
      <c r="O82" s="2">
        <v>10.863</v>
      </c>
      <c r="P82" s="2">
        <v>98.168</v>
      </c>
      <c r="Q82" s="2">
        <v>0</v>
      </c>
      <c r="R82" s="2">
        <v>0</v>
      </c>
      <c r="S82" s="2">
        <v>0</v>
      </c>
      <c r="T82" s="2">
        <v>5.726</v>
      </c>
      <c r="U82" s="2">
        <v>3.643</v>
      </c>
      <c r="V82" s="2">
        <v>0.005</v>
      </c>
      <c r="W82" s="2">
        <v>0.254</v>
      </c>
      <c r="X82" s="2">
        <v>5.404</v>
      </c>
      <c r="Y82" s="2">
        <v>0.002</v>
      </c>
      <c r="Z82" s="2">
        <v>5.038</v>
      </c>
      <c r="AA82" s="2">
        <v>24.406000000000002</v>
      </c>
      <c r="AB82" s="1">
        <v>0.6111644785996371</v>
      </c>
      <c r="AC82" s="1">
        <v>0.3888355214003629</v>
      </c>
      <c r="AD82" s="1">
        <v>0</v>
      </c>
      <c r="AE82" s="1">
        <v>2.596</v>
      </c>
      <c r="AF82" s="1">
        <v>64.9</v>
      </c>
      <c r="AG82" s="1">
        <v>2.442</v>
      </c>
      <c r="AH82" s="1">
        <v>-0.06999999999999995</v>
      </c>
      <c r="AI82" s="5">
        <v>292.676</v>
      </c>
      <c r="AJ82" s="5">
        <v>356.01004</v>
      </c>
      <c r="AK82" s="1">
        <v>2.869815135019746</v>
      </c>
      <c r="AL82" s="5">
        <v>322.2004043120931</v>
      </c>
      <c r="AM82" s="1" t="s">
        <v>18</v>
      </c>
      <c r="AN82" s="5" t="s">
        <v>18</v>
      </c>
      <c r="AO82" s="1">
        <v>2.542200967445832</v>
      </c>
      <c r="AP82" s="5">
        <v>287.4817427427474</v>
      </c>
      <c r="AQ82" s="5" t="s">
        <v>18</v>
      </c>
      <c r="AR82" s="5">
        <v>298.506</v>
      </c>
      <c r="AS82" s="10">
        <f>-33.0529</f>
        <v>-33.0529</v>
      </c>
      <c r="AT82" s="10">
        <v>-10.97109</v>
      </c>
      <c r="AX82" s="41"/>
      <c r="BN82" s="41"/>
      <c r="BT82" s="41"/>
      <c r="DY82" s="22"/>
      <c r="EJ82" s="41"/>
      <c r="EN82" s="41"/>
    </row>
    <row r="83" spans="3:144" s="26" customFormat="1" ht="12.75">
      <c r="C83" s="2" t="s">
        <v>20</v>
      </c>
      <c r="D83" s="45" t="s">
        <v>24</v>
      </c>
      <c r="E83" s="2">
        <v>0</v>
      </c>
      <c r="F83" s="2">
        <v>0.026</v>
      </c>
      <c r="G83" s="2">
        <v>0.001</v>
      </c>
      <c r="H83" s="2">
        <v>30.052</v>
      </c>
      <c r="I83" s="2">
        <v>10.782</v>
      </c>
      <c r="J83" s="2">
        <v>0.062</v>
      </c>
      <c r="K83" s="2">
        <v>1.304</v>
      </c>
      <c r="L83" s="2">
        <v>24.543</v>
      </c>
      <c r="M83" s="2">
        <v>0.01</v>
      </c>
      <c r="N83" s="2">
        <v>19.083</v>
      </c>
      <c r="O83" s="2">
        <v>10.73</v>
      </c>
      <c r="P83" s="2">
        <v>96.59300000000002</v>
      </c>
      <c r="Q83" s="2">
        <v>0</v>
      </c>
      <c r="R83" s="2">
        <v>0.008</v>
      </c>
      <c r="S83" s="2">
        <v>0</v>
      </c>
      <c r="T83" s="2">
        <v>5.618</v>
      </c>
      <c r="U83" s="2">
        <v>3.593</v>
      </c>
      <c r="V83" s="2">
        <v>0.01</v>
      </c>
      <c r="W83" s="2">
        <v>0.247</v>
      </c>
      <c r="X83" s="2">
        <v>5.487</v>
      </c>
      <c r="Y83" s="2">
        <v>0.002</v>
      </c>
      <c r="Z83" s="2">
        <v>5.028</v>
      </c>
      <c r="AA83" s="2">
        <v>24.327</v>
      </c>
      <c r="AB83" s="1">
        <v>0.6099229182499186</v>
      </c>
      <c r="AC83" s="1">
        <v>0.3900770817500814</v>
      </c>
      <c r="AD83" s="1">
        <v>0.008</v>
      </c>
      <c r="AE83" s="1">
        <v>2.513</v>
      </c>
      <c r="AF83" s="1">
        <v>62.825</v>
      </c>
      <c r="AG83" s="1">
        <v>2.515</v>
      </c>
      <c r="AH83" s="1">
        <v>0.016999999999999127</v>
      </c>
      <c r="AI83" s="5">
        <v>283.878</v>
      </c>
      <c r="AJ83" s="5">
        <v>342.64787</v>
      </c>
      <c r="AK83" s="1">
        <v>2.941946042774943</v>
      </c>
      <c r="AL83" s="5">
        <v>329.84628053414394</v>
      </c>
      <c r="AM83" s="1" t="s">
        <v>18</v>
      </c>
      <c r="AN83" s="5" t="s">
        <v>18</v>
      </c>
      <c r="AO83" s="1">
        <v>2.459447293019216</v>
      </c>
      <c r="AP83" s="5">
        <v>278.69330251864073</v>
      </c>
      <c r="AQ83" s="5" t="s">
        <v>18</v>
      </c>
      <c r="AR83" s="5">
        <v>280.569</v>
      </c>
      <c r="AS83" s="10">
        <f>-35.0654</f>
        <v>-35.0654</v>
      </c>
      <c r="AT83" s="10">
        <v>-11.62597</v>
      </c>
      <c r="AX83" s="41"/>
      <c r="BN83" s="41"/>
      <c r="BT83" s="41"/>
      <c r="DY83" s="22"/>
      <c r="EJ83" s="41"/>
      <c r="EN83" s="41"/>
    </row>
    <row r="84" spans="3:144" s="26" customFormat="1" ht="12.75">
      <c r="C84" s="2" t="s">
        <v>20</v>
      </c>
      <c r="D84" s="45" t="s">
        <v>24</v>
      </c>
      <c r="E84" s="2">
        <v>0</v>
      </c>
      <c r="F84" s="2">
        <v>0.026</v>
      </c>
      <c r="G84" s="2">
        <v>0.042</v>
      </c>
      <c r="H84" s="2">
        <v>30.499</v>
      </c>
      <c r="I84" s="2">
        <v>10.895</v>
      </c>
      <c r="J84" s="2">
        <v>0.05</v>
      </c>
      <c r="K84" s="2">
        <v>1.344</v>
      </c>
      <c r="L84" s="2">
        <v>24.802</v>
      </c>
      <c r="M84" s="2">
        <v>0.026</v>
      </c>
      <c r="N84" s="2">
        <v>19.101</v>
      </c>
      <c r="O84" s="2">
        <v>10.83</v>
      </c>
      <c r="P84" s="2">
        <v>97.615</v>
      </c>
      <c r="Q84" s="2">
        <v>0</v>
      </c>
      <c r="R84" s="2">
        <v>0.007</v>
      </c>
      <c r="S84" s="2">
        <v>0.01</v>
      </c>
      <c r="T84" s="2">
        <v>5.649</v>
      </c>
      <c r="U84" s="2">
        <v>3.597</v>
      </c>
      <c r="V84" s="2">
        <v>0.008</v>
      </c>
      <c r="W84" s="2">
        <v>0.252</v>
      </c>
      <c r="X84" s="2">
        <v>5.493</v>
      </c>
      <c r="Y84" s="2">
        <v>0.005</v>
      </c>
      <c r="Z84" s="2">
        <v>4.986</v>
      </c>
      <c r="AA84" s="2">
        <v>24.341</v>
      </c>
      <c r="AB84" s="1">
        <v>0.6109669046073978</v>
      </c>
      <c r="AC84" s="1">
        <v>0.3890330953926022</v>
      </c>
      <c r="AD84" s="1">
        <v>0.027</v>
      </c>
      <c r="AE84" s="1">
        <v>2.5069999999999997</v>
      </c>
      <c r="AF84" s="1">
        <v>62.675</v>
      </c>
      <c r="AG84" s="1">
        <v>2.479</v>
      </c>
      <c r="AH84" s="1">
        <v>0.01500000000000079</v>
      </c>
      <c r="AI84" s="5">
        <v>283.24199999999996</v>
      </c>
      <c r="AJ84" s="5">
        <v>341.68192999999997</v>
      </c>
      <c r="AK84" s="1">
        <v>2.9066768332251787</v>
      </c>
      <c r="AL84" s="5">
        <v>326.10774432186895</v>
      </c>
      <c r="AM84" s="1" t="s">
        <v>18</v>
      </c>
      <c r="AN84" s="5" t="s">
        <v>18</v>
      </c>
      <c r="AO84" s="1">
        <v>2.453240166125892</v>
      </c>
      <c r="AP84" s="5">
        <v>278.0341056425697</v>
      </c>
      <c r="AQ84" s="5" t="s">
        <v>18</v>
      </c>
      <c r="AR84" s="5">
        <v>280.276</v>
      </c>
      <c r="AS84" s="10">
        <f>-35.1463</f>
        <v>-35.1463</v>
      </c>
      <c r="AT84" s="10">
        <v>-11.65623</v>
      </c>
      <c r="AX84" s="41"/>
      <c r="BN84" s="41"/>
      <c r="BT84" s="41"/>
      <c r="DY84" s="22"/>
      <c r="EJ84" s="41"/>
      <c r="EN84" s="41"/>
    </row>
    <row r="85" spans="3:144" s="26" customFormat="1" ht="12.75">
      <c r="C85" s="2" t="s">
        <v>20</v>
      </c>
      <c r="D85" s="45" t="s">
        <v>24</v>
      </c>
      <c r="E85" s="2">
        <v>0.031</v>
      </c>
      <c r="F85" s="2">
        <v>0.023</v>
      </c>
      <c r="G85" s="2">
        <v>0.005</v>
      </c>
      <c r="H85" s="2">
        <v>30.982</v>
      </c>
      <c r="I85" s="2">
        <v>10.882</v>
      </c>
      <c r="J85" s="2">
        <v>0.036</v>
      </c>
      <c r="K85" s="2">
        <v>1.361</v>
      </c>
      <c r="L85" s="2">
        <v>24.746</v>
      </c>
      <c r="M85" s="2">
        <v>0</v>
      </c>
      <c r="N85" s="2">
        <v>19.516</v>
      </c>
      <c r="O85" s="2">
        <v>10.912</v>
      </c>
      <c r="P85" s="2">
        <v>98.494</v>
      </c>
      <c r="Q85" s="2">
        <v>0.013</v>
      </c>
      <c r="R85" s="2">
        <v>0.007</v>
      </c>
      <c r="S85" s="2">
        <v>0.001</v>
      </c>
      <c r="T85" s="2">
        <v>5.695</v>
      </c>
      <c r="U85" s="2">
        <v>3.565</v>
      </c>
      <c r="V85" s="2">
        <v>0.006</v>
      </c>
      <c r="W85" s="2">
        <v>0.253</v>
      </c>
      <c r="X85" s="2">
        <v>5.439</v>
      </c>
      <c r="Y85" s="2">
        <v>0</v>
      </c>
      <c r="Z85" s="2">
        <v>5.056</v>
      </c>
      <c r="AA85" s="2">
        <v>24.369</v>
      </c>
      <c r="AB85" s="1">
        <v>0.6150107991360692</v>
      </c>
      <c r="AC85" s="1">
        <v>0.38498920086393085</v>
      </c>
      <c r="AD85" s="1">
        <v>0.022</v>
      </c>
      <c r="AE85" s="1">
        <v>2.561</v>
      </c>
      <c r="AF85" s="1">
        <v>64.025</v>
      </c>
      <c r="AG85" s="1">
        <v>2.495</v>
      </c>
      <c r="AH85" s="1">
        <v>-0.014000000000001234</v>
      </c>
      <c r="AI85" s="5">
        <v>288.966</v>
      </c>
      <c r="AJ85" s="5">
        <v>350.37539</v>
      </c>
      <c r="AK85" s="1">
        <v>2.9255075593952484</v>
      </c>
      <c r="AL85" s="5">
        <v>328.10380129589635</v>
      </c>
      <c r="AM85" s="1" t="s">
        <v>18</v>
      </c>
      <c r="AN85" s="5" t="s">
        <v>18</v>
      </c>
      <c r="AO85" s="1">
        <v>2.5064378574514037</v>
      </c>
      <c r="AP85" s="5">
        <v>283.6837004613391</v>
      </c>
      <c r="AQ85" s="5" t="s">
        <v>18</v>
      </c>
      <c r="AR85" s="5">
        <v>288.814</v>
      </c>
      <c r="AS85" s="10">
        <f>-34.1192</f>
        <v>-34.1192</v>
      </c>
      <c r="AT85" s="10">
        <v>-11.53837</v>
      </c>
      <c r="AX85" s="41"/>
      <c r="BN85" s="41"/>
      <c r="BT85" s="41"/>
      <c r="DY85" s="22"/>
      <c r="EJ85" s="41"/>
      <c r="EN85" s="41"/>
    </row>
    <row r="86" spans="3:144" s="26" customFormat="1" ht="12.75">
      <c r="C86" s="2" t="s">
        <v>20</v>
      </c>
      <c r="D86" s="45" t="s">
        <v>24</v>
      </c>
      <c r="E86" s="2">
        <v>0</v>
      </c>
      <c r="F86" s="2">
        <v>0.032</v>
      </c>
      <c r="G86" s="2">
        <v>0.012</v>
      </c>
      <c r="H86" s="2">
        <v>31.413</v>
      </c>
      <c r="I86" s="2">
        <v>10.79</v>
      </c>
      <c r="J86" s="2">
        <v>0.018</v>
      </c>
      <c r="K86" s="2">
        <v>1.349</v>
      </c>
      <c r="L86" s="2">
        <v>24.726</v>
      </c>
      <c r="M86" s="2">
        <v>0</v>
      </c>
      <c r="N86" s="2">
        <v>18.501</v>
      </c>
      <c r="O86" s="2">
        <v>10.77</v>
      </c>
      <c r="P86" s="2">
        <v>97.611</v>
      </c>
      <c r="Q86" s="2">
        <v>0</v>
      </c>
      <c r="R86" s="2">
        <v>0.009</v>
      </c>
      <c r="S86" s="2">
        <v>0.003</v>
      </c>
      <c r="T86" s="2">
        <v>5.851</v>
      </c>
      <c r="U86" s="2">
        <v>3.582</v>
      </c>
      <c r="V86" s="2">
        <v>0.003</v>
      </c>
      <c r="W86" s="2">
        <v>0.255</v>
      </c>
      <c r="X86" s="2">
        <v>5.507</v>
      </c>
      <c r="Y86" s="2">
        <v>0</v>
      </c>
      <c r="Z86" s="2">
        <v>4.857</v>
      </c>
      <c r="AA86" s="2">
        <v>24.401</v>
      </c>
      <c r="AB86" s="1">
        <v>0.6202692674652814</v>
      </c>
      <c r="AC86" s="1">
        <v>0.37973073253471856</v>
      </c>
      <c r="AD86" s="1">
        <v>0.015</v>
      </c>
      <c r="AE86" s="1">
        <v>2.4930000000000003</v>
      </c>
      <c r="AF86" s="1">
        <v>62.325</v>
      </c>
      <c r="AG86" s="1">
        <v>2.364</v>
      </c>
      <c r="AH86" s="1">
        <v>-0.055000000000000604</v>
      </c>
      <c r="AI86" s="5">
        <v>281.75800000000004</v>
      </c>
      <c r="AJ86" s="5">
        <v>339.42807000000005</v>
      </c>
      <c r="AK86" s="1">
        <v>2.798188487225697</v>
      </c>
      <c r="AL86" s="5">
        <v>314.6079796459239</v>
      </c>
      <c r="AM86" s="1" t="s">
        <v>18</v>
      </c>
      <c r="AN86" s="5" t="s">
        <v>18</v>
      </c>
      <c r="AO86" s="1">
        <v>2.4373945773348886</v>
      </c>
      <c r="AP86" s="5">
        <v>276.3513041129652</v>
      </c>
      <c r="AQ86" s="5" t="s">
        <v>18</v>
      </c>
      <c r="AR86" s="5">
        <v>282.213</v>
      </c>
      <c r="AS86" s="10">
        <f>-35.1155</f>
        <v>-35.1155</v>
      </c>
      <c r="AT86" s="10">
        <v>-11.74821</v>
      </c>
      <c r="AX86" s="41"/>
      <c r="BN86" s="41"/>
      <c r="BT86" s="41"/>
      <c r="DY86" s="22"/>
      <c r="EJ86" s="41"/>
      <c r="EN86" s="41"/>
    </row>
    <row r="87" spans="3:144" s="26" customFormat="1" ht="12.75">
      <c r="C87" s="2" t="s">
        <v>20</v>
      </c>
      <c r="D87" s="45" t="s">
        <v>25</v>
      </c>
      <c r="E87" s="2">
        <v>0.033</v>
      </c>
      <c r="F87" s="2">
        <v>0.049</v>
      </c>
      <c r="G87" s="2">
        <v>0.034</v>
      </c>
      <c r="H87" s="2">
        <v>33.225</v>
      </c>
      <c r="I87" s="2">
        <v>9.923</v>
      </c>
      <c r="J87" s="2">
        <v>0.031</v>
      </c>
      <c r="K87" s="2">
        <v>0.623</v>
      </c>
      <c r="L87" s="2">
        <v>24.459</v>
      </c>
      <c r="M87" s="2">
        <v>0.024</v>
      </c>
      <c r="N87" s="2">
        <v>19.427</v>
      </c>
      <c r="O87" s="2">
        <v>10.84</v>
      </c>
      <c r="P87" s="2">
        <v>98.668</v>
      </c>
      <c r="Q87" s="2">
        <v>0.014</v>
      </c>
      <c r="R87" s="2">
        <v>0.014</v>
      </c>
      <c r="S87" s="2">
        <v>0.008</v>
      </c>
      <c r="T87" s="2">
        <v>6.148</v>
      </c>
      <c r="U87" s="2">
        <v>3.273</v>
      </c>
      <c r="V87" s="2">
        <v>0.005</v>
      </c>
      <c r="W87" s="2">
        <v>0.117</v>
      </c>
      <c r="X87" s="2">
        <v>5.412</v>
      </c>
      <c r="Y87" s="2">
        <v>0.004</v>
      </c>
      <c r="Z87" s="2">
        <v>5.066</v>
      </c>
      <c r="AA87" s="2">
        <v>20.061</v>
      </c>
      <c r="AB87" s="1">
        <v>0.6525846513109012</v>
      </c>
      <c r="AC87" s="1">
        <v>0.34741534868909885</v>
      </c>
      <c r="AD87" s="1">
        <v>0.044</v>
      </c>
      <c r="AE87" s="1">
        <v>2.588</v>
      </c>
      <c r="AF87" s="1">
        <v>64.7</v>
      </c>
      <c r="AG87" s="1">
        <v>2.4779999999999998</v>
      </c>
      <c r="AH87" s="1">
        <v>-0.02099999999999959</v>
      </c>
      <c r="AI87" s="5">
        <v>291.82800000000003</v>
      </c>
      <c r="AJ87" s="5">
        <v>354.72212</v>
      </c>
      <c r="AK87" s="1">
        <v>2.9348092559176306</v>
      </c>
      <c r="AL87" s="5">
        <v>329.08978112726885</v>
      </c>
      <c r="AM87" s="1" t="s">
        <v>18</v>
      </c>
      <c r="AN87" s="5" t="s">
        <v>18</v>
      </c>
      <c r="AO87" s="1">
        <v>2.525983205179917</v>
      </c>
      <c r="AP87" s="5">
        <v>285.7594163901072</v>
      </c>
      <c r="AQ87" s="5" t="s">
        <v>18</v>
      </c>
      <c r="AR87" s="5">
        <v>291.529</v>
      </c>
      <c r="AS87" s="10">
        <f>-34.2232</f>
        <v>-34.2232</v>
      </c>
      <c r="AT87" s="10">
        <v>-11.27289</v>
      </c>
      <c r="AX87" s="41"/>
      <c r="BN87" s="41"/>
      <c r="BT87" s="41"/>
      <c r="DY87" s="22"/>
      <c r="EJ87" s="41"/>
      <c r="EN87" s="41"/>
    </row>
    <row r="88" spans="3:144" s="26" customFormat="1" ht="12.75">
      <c r="C88" s="2" t="s">
        <v>20</v>
      </c>
      <c r="D88" s="45" t="s">
        <v>25</v>
      </c>
      <c r="E88" s="2">
        <v>0.028</v>
      </c>
      <c r="F88" s="2">
        <v>0.488</v>
      </c>
      <c r="G88" s="2">
        <v>0.053</v>
      </c>
      <c r="H88" s="2">
        <v>31.728</v>
      </c>
      <c r="I88" s="2">
        <v>9.547</v>
      </c>
      <c r="J88" s="2">
        <v>0.017</v>
      </c>
      <c r="K88" s="2">
        <v>0.613</v>
      </c>
      <c r="L88" s="2">
        <v>24.787</v>
      </c>
      <c r="M88" s="2">
        <v>0</v>
      </c>
      <c r="N88" s="2">
        <v>18.736</v>
      </c>
      <c r="O88" s="2">
        <v>10.657</v>
      </c>
      <c r="P88" s="2">
        <v>96.65400000000001</v>
      </c>
      <c r="Q88" s="2">
        <v>0.012</v>
      </c>
      <c r="R88" s="2">
        <v>0.14</v>
      </c>
      <c r="S88" s="2">
        <v>0.013</v>
      </c>
      <c r="T88" s="2">
        <v>5.972</v>
      </c>
      <c r="U88" s="2">
        <v>3.203</v>
      </c>
      <c r="V88" s="2">
        <v>0.003</v>
      </c>
      <c r="W88" s="2">
        <v>0.117</v>
      </c>
      <c r="X88" s="2">
        <v>5.579</v>
      </c>
      <c r="Y88" s="2">
        <v>0</v>
      </c>
      <c r="Z88" s="2">
        <v>4.97</v>
      </c>
      <c r="AA88" s="2">
        <v>20.009</v>
      </c>
      <c r="AB88" s="1">
        <v>0.6508991825613079</v>
      </c>
      <c r="AC88" s="1">
        <v>0.34910081743869215</v>
      </c>
      <c r="AD88" s="1">
        <v>0.17800000000000002</v>
      </c>
      <c r="AE88" s="1">
        <v>2.4210000000000003</v>
      </c>
      <c r="AF88" s="1">
        <v>60.525</v>
      </c>
      <c r="AG88" s="1">
        <v>2.5489999999999995</v>
      </c>
      <c r="AH88" s="1">
        <v>0.15600000000000025</v>
      </c>
      <c r="AI88" s="5">
        <v>274.12600000000003</v>
      </c>
      <c r="AJ88" s="5">
        <v>327.83679000000006</v>
      </c>
      <c r="AK88" s="1">
        <v>3.004629427792915</v>
      </c>
      <c r="AL88" s="5">
        <v>336.490719346049</v>
      </c>
      <c r="AM88" s="1" t="s">
        <v>18</v>
      </c>
      <c r="AN88" s="5" t="s">
        <v>18</v>
      </c>
      <c r="AO88" s="1">
        <v>2.359317602179837</v>
      </c>
      <c r="AP88" s="5">
        <v>268.05952935149867</v>
      </c>
      <c r="AQ88" s="5" t="s">
        <v>18</v>
      </c>
      <c r="AR88" s="5" t="s">
        <v>18</v>
      </c>
      <c r="AS88" s="10" t="s">
        <v>18</v>
      </c>
      <c r="AT88" s="10" t="s">
        <v>18</v>
      </c>
      <c r="AX88" s="41"/>
      <c r="BN88" s="41"/>
      <c r="BT88" s="41"/>
      <c r="DY88" s="22"/>
      <c r="EJ88" s="41"/>
      <c r="EN88" s="41"/>
    </row>
    <row r="89" spans="3:144" s="26" customFormat="1" ht="12.75" customHeight="1">
      <c r="C89" s="2" t="s">
        <v>26</v>
      </c>
      <c r="D89" s="44" t="s">
        <v>27</v>
      </c>
      <c r="E89" s="2">
        <v>0.025</v>
      </c>
      <c r="F89" s="2">
        <v>0.137</v>
      </c>
      <c r="G89" s="2">
        <v>0.188</v>
      </c>
      <c r="H89" s="2">
        <v>25.615</v>
      </c>
      <c r="I89" s="2">
        <v>12.999</v>
      </c>
      <c r="J89" s="2">
        <v>0.042</v>
      </c>
      <c r="K89" s="2">
        <v>0.625</v>
      </c>
      <c r="L89" s="2">
        <v>26.355</v>
      </c>
      <c r="M89" s="2">
        <v>0.073</v>
      </c>
      <c r="N89" s="2">
        <v>19.15</v>
      </c>
      <c r="O89" s="2">
        <v>10.995</v>
      </c>
      <c r="P89" s="2">
        <v>96.20400000000001</v>
      </c>
      <c r="Q89" s="2">
        <v>0.01</v>
      </c>
      <c r="R89" s="2">
        <v>0.038</v>
      </c>
      <c r="S89" s="2">
        <v>0.044</v>
      </c>
      <c r="T89" s="2">
        <v>4.673</v>
      </c>
      <c r="U89" s="2">
        <v>4.227</v>
      </c>
      <c r="V89" s="2">
        <v>0.007</v>
      </c>
      <c r="W89" s="2">
        <v>0.115</v>
      </c>
      <c r="X89" s="2">
        <v>5.749</v>
      </c>
      <c r="Y89" s="2">
        <v>0.013</v>
      </c>
      <c r="Z89" s="2">
        <v>4.923</v>
      </c>
      <c r="AA89" s="2">
        <v>19.799</v>
      </c>
      <c r="AB89" s="1">
        <v>0.5250561797752809</v>
      </c>
      <c r="AC89" s="1">
        <v>0.47494382022471915</v>
      </c>
      <c r="AD89" s="1">
        <v>0.136</v>
      </c>
      <c r="AE89" s="1">
        <v>2.2510000000000003</v>
      </c>
      <c r="AF89" s="1">
        <v>56.275</v>
      </c>
      <c r="AG89" s="1">
        <v>2.6719999999999997</v>
      </c>
      <c r="AH89" s="1">
        <v>0.30599999999999905</v>
      </c>
      <c r="AI89" s="5">
        <v>256.106</v>
      </c>
      <c r="AJ89" s="5">
        <v>300.46849000000003</v>
      </c>
      <c r="AK89" s="1">
        <v>3.0395393258426964</v>
      </c>
      <c r="AL89" s="5">
        <v>340.1911685393258</v>
      </c>
      <c r="AM89" s="1">
        <v>2.3035056179775286</v>
      </c>
      <c r="AN89" s="5">
        <v>298.4091460674158</v>
      </c>
      <c r="AO89" s="1">
        <v>2.214284853932585</v>
      </c>
      <c r="AP89" s="5">
        <v>252.6570514876405</v>
      </c>
      <c r="AQ89" s="5">
        <v>210.673</v>
      </c>
      <c r="AR89" s="5">
        <v>226.974</v>
      </c>
      <c r="AS89" s="10">
        <v>-41.0043</v>
      </c>
      <c r="AT89" s="10">
        <v>-14.96537</v>
      </c>
      <c r="DY89" s="22"/>
      <c r="EJ89" s="41"/>
      <c r="EN89" s="41"/>
    </row>
    <row r="90" spans="3:137" s="22" customFormat="1" ht="12.75">
      <c r="C90" s="2" t="s">
        <v>26</v>
      </c>
      <c r="D90" s="44" t="s">
        <v>27</v>
      </c>
      <c r="E90" s="2">
        <v>0.065</v>
      </c>
      <c r="F90" s="2">
        <v>0.154</v>
      </c>
      <c r="G90" s="2">
        <v>0.129</v>
      </c>
      <c r="H90" s="2">
        <v>26.447</v>
      </c>
      <c r="I90" s="2">
        <v>14.006</v>
      </c>
      <c r="J90" s="2">
        <v>0.029</v>
      </c>
      <c r="K90" s="2">
        <v>0.683</v>
      </c>
      <c r="L90" s="2">
        <v>25.54</v>
      </c>
      <c r="M90" s="2">
        <v>0.022</v>
      </c>
      <c r="N90" s="2">
        <v>19.693</v>
      </c>
      <c r="O90" s="2">
        <v>11.122</v>
      </c>
      <c r="P90" s="2">
        <v>97.89</v>
      </c>
      <c r="Q90" s="2">
        <v>0.027</v>
      </c>
      <c r="R90" s="2">
        <v>0.042</v>
      </c>
      <c r="S90" s="2">
        <v>0.03</v>
      </c>
      <c r="T90" s="2">
        <v>4.77</v>
      </c>
      <c r="U90" s="2">
        <v>4.502</v>
      </c>
      <c r="V90" s="2">
        <v>0.005</v>
      </c>
      <c r="W90" s="2">
        <v>0.125</v>
      </c>
      <c r="X90" s="2">
        <v>5.508</v>
      </c>
      <c r="Y90" s="2">
        <v>0.004</v>
      </c>
      <c r="Z90" s="2">
        <v>5.005</v>
      </c>
      <c r="AA90" s="2">
        <v>20.018</v>
      </c>
      <c r="AB90" s="1">
        <v>0.5144521138912856</v>
      </c>
      <c r="AC90" s="1">
        <v>0.48554788610871435</v>
      </c>
      <c r="AD90" s="1">
        <v>0.129</v>
      </c>
      <c r="AE90" s="1">
        <v>2.492</v>
      </c>
      <c r="AF90" s="1">
        <v>62.3</v>
      </c>
      <c r="AG90" s="1">
        <v>2.513</v>
      </c>
      <c r="AH90" s="1">
        <v>0.08500000000000074</v>
      </c>
      <c r="AI90" s="5">
        <v>281.652</v>
      </c>
      <c r="AJ90" s="5">
        <v>339.26708</v>
      </c>
      <c r="AK90" s="1">
        <v>2.8731164797238997</v>
      </c>
      <c r="AL90" s="5">
        <v>322.5503468507334</v>
      </c>
      <c r="AM90" s="1">
        <v>2.5434452113891286</v>
      </c>
      <c r="AN90" s="5">
        <v>336.679511216566</v>
      </c>
      <c r="AO90" s="1">
        <v>2.457388700603969</v>
      </c>
      <c r="AP90" s="5">
        <v>278.47468000414153</v>
      </c>
      <c r="AQ90" s="5" t="s">
        <v>18</v>
      </c>
      <c r="AR90" s="5">
        <v>277.69</v>
      </c>
      <c r="AS90" s="10">
        <v>-34.4636</v>
      </c>
      <c r="AT90" s="10">
        <v>-11.60728</v>
      </c>
      <c r="AU90" s="26"/>
      <c r="AV90" s="26"/>
      <c r="AW90" s="26"/>
      <c r="AX90" s="26"/>
      <c r="AY90" s="26"/>
      <c r="AZ90" s="26"/>
      <c r="BA90" s="26"/>
      <c r="BC90" s="26"/>
      <c r="BD90" s="26"/>
      <c r="BE90" s="26"/>
      <c r="BF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CA90" s="26"/>
      <c r="CB90" s="26"/>
      <c r="CC90" s="26"/>
      <c r="CF90" s="26"/>
      <c r="CG90" s="26"/>
      <c r="CH90" s="26"/>
      <c r="CI90" s="26"/>
      <c r="CK90" s="26"/>
      <c r="CQ90" s="26"/>
      <c r="CR90" s="26"/>
      <c r="CS90" s="26"/>
      <c r="CT90" s="26"/>
      <c r="CV90" s="26"/>
      <c r="CW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P90" s="26"/>
      <c r="DQ90" s="26"/>
      <c r="DR90" s="26"/>
      <c r="DS90" s="26"/>
      <c r="DW90" s="26"/>
      <c r="DX90" s="26"/>
      <c r="DZ90" s="26"/>
      <c r="EA90" s="26"/>
      <c r="EB90" s="26"/>
      <c r="EC90" s="26"/>
      <c r="ED90" s="26"/>
      <c r="EE90" s="26"/>
      <c r="EF90" s="26"/>
      <c r="EG90" s="26"/>
    </row>
    <row r="91" spans="3:137" s="22" customFormat="1" ht="12.75">
      <c r="C91" s="2" t="s">
        <v>26</v>
      </c>
      <c r="D91" s="44" t="s">
        <v>27</v>
      </c>
      <c r="E91" s="2">
        <v>0.061</v>
      </c>
      <c r="F91" s="2">
        <v>0.116</v>
      </c>
      <c r="G91" s="2">
        <v>0.112</v>
      </c>
      <c r="H91" s="2">
        <v>26.631</v>
      </c>
      <c r="I91" s="2">
        <v>13.765</v>
      </c>
      <c r="J91" s="2">
        <v>0.071</v>
      </c>
      <c r="K91" s="2">
        <v>0.742</v>
      </c>
      <c r="L91" s="2">
        <v>25.256</v>
      </c>
      <c r="M91" s="2">
        <v>0.079</v>
      </c>
      <c r="N91" s="2">
        <v>19.45</v>
      </c>
      <c r="O91" s="2">
        <v>11.031</v>
      </c>
      <c r="P91" s="2">
        <v>97.314</v>
      </c>
      <c r="Q91" s="2">
        <v>0.026</v>
      </c>
      <c r="R91" s="2">
        <v>0.032</v>
      </c>
      <c r="S91" s="2">
        <v>0.026</v>
      </c>
      <c r="T91" s="2">
        <v>4.843</v>
      </c>
      <c r="U91" s="2">
        <v>4.461</v>
      </c>
      <c r="V91" s="2">
        <v>0.012</v>
      </c>
      <c r="W91" s="2">
        <v>0.137</v>
      </c>
      <c r="X91" s="2">
        <v>5.492</v>
      </c>
      <c r="Y91" s="2">
        <v>0.014</v>
      </c>
      <c r="Z91" s="2">
        <v>4.985</v>
      </c>
      <c r="AA91" s="2">
        <v>20.028</v>
      </c>
      <c r="AB91" s="1">
        <v>0.5205288048151333</v>
      </c>
      <c r="AC91" s="1">
        <v>0.4794711951848667</v>
      </c>
      <c r="AD91" s="1">
        <v>0.11</v>
      </c>
      <c r="AE91" s="1">
        <v>2.508</v>
      </c>
      <c r="AF91" s="1">
        <v>62.7</v>
      </c>
      <c r="AG91" s="1">
        <v>2.4770000000000003</v>
      </c>
      <c r="AH91" s="1">
        <v>0.0699999999999994</v>
      </c>
      <c r="AI91" s="5">
        <v>283.348</v>
      </c>
      <c r="AJ91" s="5">
        <v>341.84292</v>
      </c>
      <c r="AK91" s="1">
        <v>2.8413701633705934</v>
      </c>
      <c r="AL91" s="5">
        <v>319.1852373172829</v>
      </c>
      <c r="AM91" s="1">
        <v>2.5600528804815132</v>
      </c>
      <c r="AN91" s="5">
        <v>339.3284344368014</v>
      </c>
      <c r="AO91" s="1">
        <v>2.4721830851246778</v>
      </c>
      <c r="AP91" s="5">
        <v>280.0458436402408</v>
      </c>
      <c r="AQ91" s="5">
        <v>266.54</v>
      </c>
      <c r="AR91" s="5">
        <v>280.627</v>
      </c>
      <c r="AS91" s="10">
        <v>-34.232</v>
      </c>
      <c r="AT91" s="10">
        <v>-11.14947</v>
      </c>
      <c r="AU91" s="26"/>
      <c r="AV91" s="26"/>
      <c r="AW91" s="26"/>
      <c r="AX91" s="26"/>
      <c r="AY91" s="26"/>
      <c r="AZ91" s="26"/>
      <c r="BA91" s="26"/>
      <c r="BC91" s="26"/>
      <c r="BD91" s="26"/>
      <c r="BE91" s="26"/>
      <c r="BF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CA91" s="26"/>
      <c r="CB91" s="26"/>
      <c r="CC91" s="26"/>
      <c r="CF91" s="26"/>
      <c r="CG91" s="26"/>
      <c r="CH91" s="26"/>
      <c r="CI91" s="26"/>
      <c r="CK91" s="26"/>
      <c r="CQ91" s="26"/>
      <c r="CR91" s="26"/>
      <c r="CS91" s="26"/>
      <c r="CT91" s="26"/>
      <c r="CV91" s="26"/>
      <c r="CW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P91" s="26"/>
      <c r="DQ91" s="26"/>
      <c r="DR91" s="26"/>
      <c r="DS91" s="26"/>
      <c r="DW91" s="26"/>
      <c r="DX91" s="26"/>
      <c r="DZ91" s="26"/>
      <c r="EA91" s="26"/>
      <c r="EB91" s="26"/>
      <c r="EC91" s="26"/>
      <c r="ED91" s="26"/>
      <c r="EE91" s="26"/>
      <c r="EF91" s="26"/>
      <c r="EG91" s="26"/>
    </row>
    <row r="92" spans="3:146" s="26" customFormat="1" ht="12.75">
      <c r="C92" s="2" t="s">
        <v>26</v>
      </c>
      <c r="D92" s="44" t="s">
        <v>27</v>
      </c>
      <c r="E92" s="2">
        <v>0.03</v>
      </c>
      <c r="F92" s="2">
        <v>1.077</v>
      </c>
      <c r="G92" s="2">
        <v>0.06</v>
      </c>
      <c r="H92" s="2">
        <v>24.655</v>
      </c>
      <c r="I92" s="2">
        <v>12.584</v>
      </c>
      <c r="J92" s="2">
        <v>0.18</v>
      </c>
      <c r="K92" s="2">
        <v>0.7</v>
      </c>
      <c r="L92" s="2">
        <v>27.527</v>
      </c>
      <c r="M92" s="2">
        <v>0.005</v>
      </c>
      <c r="N92" s="2">
        <v>20.386</v>
      </c>
      <c r="O92" s="2">
        <v>11.318</v>
      </c>
      <c r="P92" s="2">
        <v>98.522</v>
      </c>
      <c r="Q92" s="2">
        <v>0.012</v>
      </c>
      <c r="R92" s="2">
        <v>0.291</v>
      </c>
      <c r="S92" s="2">
        <v>0.014</v>
      </c>
      <c r="T92" s="2">
        <v>4.37</v>
      </c>
      <c r="U92" s="2">
        <v>3.975</v>
      </c>
      <c r="V92" s="2">
        <v>0.029</v>
      </c>
      <c r="W92" s="2">
        <v>0.126</v>
      </c>
      <c r="X92" s="2">
        <v>5.834</v>
      </c>
      <c r="Y92" s="2">
        <v>0.001</v>
      </c>
      <c r="Z92" s="2">
        <v>5.092</v>
      </c>
      <c r="AA92" s="2">
        <v>19.744</v>
      </c>
      <c r="AB92" s="1">
        <v>0.5236668663870581</v>
      </c>
      <c r="AC92" s="1">
        <v>0.47633313361294194</v>
      </c>
      <c r="AD92" s="1">
        <v>0.331</v>
      </c>
      <c r="AE92" s="1">
        <v>2.1660000000000004</v>
      </c>
      <c r="AF92" s="1">
        <v>54.15</v>
      </c>
      <c r="AG92" s="1">
        <v>2.9259999999999993</v>
      </c>
      <c r="AH92" s="1">
        <v>0.5740000000000014</v>
      </c>
      <c r="AI92" s="5" t="s">
        <v>18</v>
      </c>
      <c r="AJ92" s="5" t="s">
        <v>18</v>
      </c>
      <c r="AK92" s="1" t="s">
        <v>18</v>
      </c>
      <c r="AL92" s="5" t="s">
        <v>18</v>
      </c>
      <c r="AM92" s="1" t="s">
        <v>18</v>
      </c>
      <c r="AN92" s="5" t="s">
        <v>18</v>
      </c>
      <c r="AO92" s="1" t="s">
        <v>18</v>
      </c>
      <c r="AP92" s="5" t="s">
        <v>18</v>
      </c>
      <c r="AQ92" s="5">
        <v>263.658</v>
      </c>
      <c r="AR92" s="5">
        <v>277.502</v>
      </c>
      <c r="AS92" s="10">
        <v>-34.6233</v>
      </c>
      <c r="AT92" s="10">
        <v>-11.68849</v>
      </c>
      <c r="DY92" s="22"/>
      <c r="EJ92" s="22"/>
      <c r="EK92" s="22"/>
      <c r="EL92" s="22"/>
      <c r="EM92" s="22"/>
      <c r="EN92" s="22"/>
      <c r="EO92" s="22"/>
      <c r="EP92" s="22"/>
    </row>
    <row r="93" spans="3:146" s="26" customFormat="1" ht="12.75">
      <c r="C93" s="2" t="s">
        <v>26</v>
      </c>
      <c r="D93" s="44" t="s">
        <v>27</v>
      </c>
      <c r="E93" s="2">
        <v>0.063</v>
      </c>
      <c r="F93" s="2">
        <v>0.609</v>
      </c>
      <c r="G93" s="2">
        <v>0.113</v>
      </c>
      <c r="H93" s="2">
        <v>25.458</v>
      </c>
      <c r="I93" s="2">
        <v>12.499</v>
      </c>
      <c r="J93" s="2">
        <v>0.061</v>
      </c>
      <c r="K93" s="2">
        <v>0.637</v>
      </c>
      <c r="L93" s="2">
        <v>27.077</v>
      </c>
      <c r="M93" s="2">
        <v>0</v>
      </c>
      <c r="N93" s="2">
        <v>19.721</v>
      </c>
      <c r="O93" s="2">
        <v>11.149</v>
      </c>
      <c r="P93" s="2">
        <v>97.387</v>
      </c>
      <c r="Q93" s="2">
        <v>0.026</v>
      </c>
      <c r="R93" s="2">
        <v>0.167</v>
      </c>
      <c r="S93" s="2">
        <v>0.026</v>
      </c>
      <c r="T93" s="2">
        <v>4.581</v>
      </c>
      <c r="U93" s="2">
        <v>4.008</v>
      </c>
      <c r="V93" s="2">
        <v>0.01</v>
      </c>
      <c r="W93" s="2">
        <v>0.116</v>
      </c>
      <c r="X93" s="2">
        <v>5.826</v>
      </c>
      <c r="Y93" s="2">
        <v>0</v>
      </c>
      <c r="Z93" s="2">
        <v>5.001</v>
      </c>
      <c r="AA93" s="2">
        <v>19.761</v>
      </c>
      <c r="AB93" s="1">
        <v>0.5333566189311911</v>
      </c>
      <c r="AC93" s="1">
        <v>0.46664338106880887</v>
      </c>
      <c r="AD93" s="1">
        <v>0.245</v>
      </c>
      <c r="AE93" s="1">
        <v>2.1740000000000004</v>
      </c>
      <c r="AF93" s="1">
        <v>54.35</v>
      </c>
      <c r="AG93" s="1">
        <v>2.827</v>
      </c>
      <c r="AH93" s="1">
        <v>0.45799999999999963</v>
      </c>
      <c r="AI93" s="5" t="s">
        <v>18</v>
      </c>
      <c r="AJ93" s="5" t="s">
        <v>18</v>
      </c>
      <c r="AK93" s="1" t="s">
        <v>18</v>
      </c>
      <c r="AL93" s="5" t="s">
        <v>18</v>
      </c>
      <c r="AM93" s="1" t="s">
        <v>18</v>
      </c>
      <c r="AN93" s="5" t="s">
        <v>18</v>
      </c>
      <c r="AO93" s="1" t="s">
        <v>18</v>
      </c>
      <c r="AP93" s="5" t="s">
        <v>18</v>
      </c>
      <c r="AQ93" s="5" t="s">
        <v>18</v>
      </c>
      <c r="AR93" s="5" t="s">
        <v>18</v>
      </c>
      <c r="AS93" s="10" t="s">
        <v>18</v>
      </c>
      <c r="AT93" s="10" t="s">
        <v>18</v>
      </c>
      <c r="DY93" s="22"/>
      <c r="EJ93" s="22"/>
      <c r="EK93" s="22"/>
      <c r="EL93" s="22"/>
      <c r="EM93" s="22"/>
      <c r="EN93" s="22"/>
      <c r="EO93" s="22"/>
      <c r="EP93" s="22"/>
    </row>
    <row r="94" spans="3:137" s="22" customFormat="1" ht="12.75">
      <c r="C94" s="2" t="s">
        <v>26</v>
      </c>
      <c r="D94" s="44" t="s">
        <v>27</v>
      </c>
      <c r="E94" s="2">
        <v>0</v>
      </c>
      <c r="F94" s="2">
        <v>0.068</v>
      </c>
      <c r="G94" s="2">
        <v>0.09</v>
      </c>
      <c r="H94" s="2">
        <v>26.608</v>
      </c>
      <c r="I94" s="2">
        <v>13.256</v>
      </c>
      <c r="J94" s="2">
        <v>0.06</v>
      </c>
      <c r="K94" s="2">
        <v>0.696</v>
      </c>
      <c r="L94" s="2">
        <v>25.044</v>
      </c>
      <c r="M94" s="2">
        <v>0.005</v>
      </c>
      <c r="N94" s="2">
        <v>19.476</v>
      </c>
      <c r="O94" s="2">
        <v>10.91</v>
      </c>
      <c r="P94" s="2">
        <v>96.213</v>
      </c>
      <c r="Q94" s="2">
        <v>0</v>
      </c>
      <c r="R94" s="2">
        <v>0.019</v>
      </c>
      <c r="S94" s="2">
        <v>0.021</v>
      </c>
      <c r="T94" s="2">
        <v>4.892</v>
      </c>
      <c r="U94" s="2">
        <v>4.344</v>
      </c>
      <c r="V94" s="2">
        <v>0.01</v>
      </c>
      <c r="W94" s="2">
        <v>0.13</v>
      </c>
      <c r="X94" s="2">
        <v>5.506</v>
      </c>
      <c r="Y94" s="2">
        <v>0.001</v>
      </c>
      <c r="Z94" s="2">
        <v>5.046</v>
      </c>
      <c r="AA94" s="2">
        <v>19.969</v>
      </c>
      <c r="AB94" s="1">
        <v>0.5296665223040277</v>
      </c>
      <c r="AC94" s="1">
        <v>0.47033347769597234</v>
      </c>
      <c r="AD94" s="1">
        <v>0.061</v>
      </c>
      <c r="AE94" s="1">
        <v>2.4939999999999998</v>
      </c>
      <c r="AF94" s="1">
        <v>62.35</v>
      </c>
      <c r="AG94" s="1">
        <v>2.5520000000000005</v>
      </c>
      <c r="AH94" s="1">
        <v>0.07199999999999973</v>
      </c>
      <c r="AI94" s="5">
        <v>281.864</v>
      </c>
      <c r="AJ94" s="5">
        <v>339.58905999999996</v>
      </c>
      <c r="AK94" s="1">
        <v>2.92276656561282</v>
      </c>
      <c r="AL94" s="5">
        <v>327.8132559549589</v>
      </c>
      <c r="AM94" s="1">
        <v>2.5469666522304024</v>
      </c>
      <c r="AN94" s="5">
        <v>337.2411810307492</v>
      </c>
      <c r="AO94" s="1">
        <v>2.456370161974881</v>
      </c>
      <c r="AP94" s="5">
        <v>278.36651120173235</v>
      </c>
      <c r="AQ94" s="5" t="s">
        <v>18</v>
      </c>
      <c r="AR94" s="5" t="s">
        <v>18</v>
      </c>
      <c r="AS94" s="10" t="s">
        <v>18</v>
      </c>
      <c r="AT94" s="10" t="s">
        <v>18</v>
      </c>
      <c r="AU94" s="26"/>
      <c r="AV94" s="26"/>
      <c r="AW94" s="26"/>
      <c r="AX94" s="26"/>
      <c r="AY94" s="26"/>
      <c r="AZ94" s="26"/>
      <c r="BA94" s="26"/>
      <c r="BC94" s="26"/>
      <c r="BD94" s="26"/>
      <c r="BE94" s="26"/>
      <c r="BF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CA94" s="26"/>
      <c r="CB94" s="26"/>
      <c r="CC94" s="26"/>
      <c r="CF94" s="26"/>
      <c r="CG94" s="26"/>
      <c r="CH94" s="26"/>
      <c r="CI94" s="26"/>
      <c r="CK94" s="26"/>
      <c r="CQ94" s="26"/>
      <c r="CR94" s="26"/>
      <c r="CS94" s="26"/>
      <c r="CT94" s="26"/>
      <c r="CV94" s="26"/>
      <c r="CW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P94" s="26"/>
      <c r="DQ94" s="26"/>
      <c r="DR94" s="26"/>
      <c r="DS94" s="26"/>
      <c r="DW94" s="26"/>
      <c r="DX94" s="26"/>
      <c r="DZ94" s="26"/>
      <c r="EA94" s="26"/>
      <c r="EB94" s="26"/>
      <c r="EC94" s="26"/>
      <c r="ED94" s="26"/>
      <c r="EE94" s="26"/>
      <c r="EF94" s="26"/>
      <c r="EG94" s="26"/>
    </row>
    <row r="95" spans="3:137" s="22" customFormat="1" ht="12.75">
      <c r="C95" s="2" t="s">
        <v>26</v>
      </c>
      <c r="D95" s="44" t="s">
        <v>28</v>
      </c>
      <c r="E95" s="2">
        <v>0</v>
      </c>
      <c r="F95" s="2">
        <v>0.033</v>
      </c>
      <c r="G95" s="2">
        <v>0</v>
      </c>
      <c r="H95" s="2">
        <v>27.864</v>
      </c>
      <c r="I95" s="2">
        <v>14.728</v>
      </c>
      <c r="J95" s="2">
        <v>0.022</v>
      </c>
      <c r="K95" s="2">
        <v>0.682</v>
      </c>
      <c r="L95" s="2">
        <v>24.919</v>
      </c>
      <c r="M95" s="2">
        <v>0</v>
      </c>
      <c r="N95" s="2">
        <v>19.907</v>
      </c>
      <c r="O95" s="2">
        <v>11.215</v>
      </c>
      <c r="P95" s="2">
        <v>99.37</v>
      </c>
      <c r="Q95" s="2">
        <v>0</v>
      </c>
      <c r="R95" s="2">
        <v>0.009</v>
      </c>
      <c r="S95" s="2">
        <v>0</v>
      </c>
      <c r="T95" s="2">
        <v>4.984</v>
      </c>
      <c r="U95" s="2">
        <v>4.695</v>
      </c>
      <c r="V95" s="2">
        <v>0.004</v>
      </c>
      <c r="W95" s="2">
        <v>0.124</v>
      </c>
      <c r="X95" s="2">
        <v>5.33</v>
      </c>
      <c r="Y95" s="2">
        <v>0</v>
      </c>
      <c r="Z95" s="2">
        <v>5.018</v>
      </c>
      <c r="AA95" s="2">
        <v>20.164</v>
      </c>
      <c r="AB95" s="1">
        <v>0.5149292282260564</v>
      </c>
      <c r="AC95" s="1">
        <v>0.48507077177394364</v>
      </c>
      <c r="AD95" s="1">
        <v>0.009</v>
      </c>
      <c r="AE95" s="1">
        <v>2.67</v>
      </c>
      <c r="AF95" s="1">
        <v>66.75</v>
      </c>
      <c r="AG95" s="1">
        <v>2.348</v>
      </c>
      <c r="AH95" s="1">
        <v>-0.15499999999999925</v>
      </c>
      <c r="AI95" s="5">
        <v>300.52</v>
      </c>
      <c r="AJ95" s="5">
        <v>367.9233</v>
      </c>
      <c r="AK95" s="1">
        <v>2.7084504597582395</v>
      </c>
      <c r="AL95" s="5">
        <v>305.0957487343734</v>
      </c>
      <c r="AM95" s="1">
        <v>2.7214929228226055</v>
      </c>
      <c r="AN95" s="5">
        <v>365.0781211902056</v>
      </c>
      <c r="AO95" s="1">
        <v>2.63529404111995</v>
      </c>
      <c r="AP95" s="5">
        <v>297.3682271669387</v>
      </c>
      <c r="AQ95" s="5">
        <v>310.835</v>
      </c>
      <c r="AR95" s="5">
        <v>347.512</v>
      </c>
      <c r="AS95" s="10">
        <v>-27.733</v>
      </c>
      <c r="AT95" s="10">
        <v>-8.13572</v>
      </c>
      <c r="AU95" s="26"/>
      <c r="AV95" s="26"/>
      <c r="AW95" s="26"/>
      <c r="AX95" s="26"/>
      <c r="AY95" s="26"/>
      <c r="AZ95" s="26"/>
      <c r="BA95" s="26"/>
      <c r="BC95" s="26"/>
      <c r="BD95" s="26"/>
      <c r="BE95" s="26"/>
      <c r="BF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CA95" s="26"/>
      <c r="CB95" s="26"/>
      <c r="CC95" s="26"/>
      <c r="CF95" s="26"/>
      <c r="CG95" s="26"/>
      <c r="CH95" s="26"/>
      <c r="CI95" s="26"/>
      <c r="CK95" s="26"/>
      <c r="CQ95" s="26"/>
      <c r="CR95" s="26"/>
      <c r="CS95" s="26"/>
      <c r="CT95" s="26"/>
      <c r="CV95" s="26"/>
      <c r="CW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P95" s="26"/>
      <c r="DQ95" s="26"/>
      <c r="DR95" s="26"/>
      <c r="DS95" s="26"/>
      <c r="DW95" s="26"/>
      <c r="DX95" s="26"/>
      <c r="DZ95" s="26"/>
      <c r="EA95" s="26"/>
      <c r="EB95" s="26"/>
      <c r="EC95" s="26"/>
      <c r="ED95" s="26"/>
      <c r="EE95" s="26"/>
      <c r="EF95" s="26"/>
      <c r="EG95" s="26"/>
    </row>
    <row r="96" spans="3:137" s="22" customFormat="1" ht="12.75">
      <c r="C96" s="2" t="s">
        <v>26</v>
      </c>
      <c r="D96" s="44" t="s">
        <v>28</v>
      </c>
      <c r="E96" s="2">
        <v>0.024</v>
      </c>
      <c r="F96" s="2">
        <v>0.007</v>
      </c>
      <c r="G96" s="2">
        <v>0.014</v>
      </c>
      <c r="H96" s="2">
        <v>27.211</v>
      </c>
      <c r="I96" s="2">
        <v>14.784</v>
      </c>
      <c r="J96" s="2">
        <v>0.03</v>
      </c>
      <c r="K96" s="2">
        <v>0.657</v>
      </c>
      <c r="L96" s="2">
        <v>24.288</v>
      </c>
      <c r="M96" s="2">
        <v>0</v>
      </c>
      <c r="N96" s="2">
        <v>19.771</v>
      </c>
      <c r="O96" s="2">
        <v>11.048</v>
      </c>
      <c r="P96" s="2">
        <v>97.834</v>
      </c>
      <c r="Q96" s="2">
        <v>0.01</v>
      </c>
      <c r="R96" s="2">
        <v>0.002</v>
      </c>
      <c r="S96" s="2">
        <v>0.003</v>
      </c>
      <c r="T96" s="2">
        <v>4.941</v>
      </c>
      <c r="U96" s="2">
        <v>4.784</v>
      </c>
      <c r="V96" s="2">
        <v>0.005</v>
      </c>
      <c r="W96" s="2">
        <v>0.121</v>
      </c>
      <c r="X96" s="2">
        <v>5.273</v>
      </c>
      <c r="Y96" s="2">
        <v>0</v>
      </c>
      <c r="Z96" s="2">
        <v>5.059</v>
      </c>
      <c r="AA96" s="2">
        <v>20.198</v>
      </c>
      <c r="AB96" s="1">
        <v>0.5080719794344473</v>
      </c>
      <c r="AC96" s="1">
        <v>0.49192802056555274</v>
      </c>
      <c r="AD96" s="1">
        <v>0.018000000000000002</v>
      </c>
      <c r="AE96" s="1">
        <v>2.7270000000000003</v>
      </c>
      <c r="AF96" s="1">
        <v>68.175</v>
      </c>
      <c r="AG96" s="1">
        <v>2.332</v>
      </c>
      <c r="AH96" s="1">
        <v>-0.18300000000000038</v>
      </c>
      <c r="AI96" s="5">
        <v>306.562</v>
      </c>
      <c r="AJ96" s="5">
        <v>377.0997300000001</v>
      </c>
      <c r="AK96" s="1">
        <v>2.6876503856041127</v>
      </c>
      <c r="AL96" s="5">
        <v>302.89094087403595</v>
      </c>
      <c r="AM96" s="1">
        <v>2.777807197943445</v>
      </c>
      <c r="AN96" s="5">
        <v>374.06024807197946</v>
      </c>
      <c r="AO96" s="1">
        <v>2.693654519280206</v>
      </c>
      <c r="AP96" s="5">
        <v>303.5661099475579</v>
      </c>
      <c r="AQ96" s="5">
        <v>333.533</v>
      </c>
      <c r="AR96" s="5" t="s">
        <v>18</v>
      </c>
      <c r="AS96" s="10" t="s">
        <v>18</v>
      </c>
      <c r="AT96" s="10" t="s">
        <v>18</v>
      </c>
      <c r="AU96" s="26"/>
      <c r="AV96" s="26"/>
      <c r="AW96" s="26"/>
      <c r="AX96" s="26"/>
      <c r="AY96" s="26"/>
      <c r="AZ96" s="26"/>
      <c r="BA96" s="26"/>
      <c r="BC96" s="26"/>
      <c r="BD96" s="26"/>
      <c r="BE96" s="26"/>
      <c r="BF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CA96" s="26"/>
      <c r="CB96" s="26"/>
      <c r="CC96" s="26"/>
      <c r="CF96" s="26"/>
      <c r="CG96" s="26"/>
      <c r="CH96" s="26"/>
      <c r="CI96" s="26"/>
      <c r="CK96" s="26"/>
      <c r="CQ96" s="26"/>
      <c r="CR96" s="26"/>
      <c r="CS96" s="26"/>
      <c r="CT96" s="26"/>
      <c r="CV96" s="26"/>
      <c r="CW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P96" s="26"/>
      <c r="DQ96" s="26"/>
      <c r="DR96" s="26"/>
      <c r="DS96" s="26"/>
      <c r="DW96" s="26"/>
      <c r="DX96" s="26"/>
      <c r="DZ96" s="26"/>
      <c r="EA96" s="26"/>
      <c r="EB96" s="26"/>
      <c r="EC96" s="26"/>
      <c r="ED96" s="26"/>
      <c r="EE96" s="26"/>
      <c r="EF96" s="26"/>
      <c r="EG96" s="26"/>
    </row>
    <row r="97" spans="3:137" s="22" customFormat="1" ht="12.75">
      <c r="C97" s="2" t="s">
        <v>26</v>
      </c>
      <c r="D97" s="44" t="s">
        <v>28</v>
      </c>
      <c r="E97" s="2">
        <v>0.035</v>
      </c>
      <c r="F97" s="2">
        <v>0.007</v>
      </c>
      <c r="G97" s="2">
        <v>0</v>
      </c>
      <c r="H97" s="2">
        <v>27.086</v>
      </c>
      <c r="I97" s="2">
        <v>14.488</v>
      </c>
      <c r="J97" s="2">
        <v>0.028</v>
      </c>
      <c r="K97" s="2">
        <v>0.676</v>
      </c>
      <c r="L97" s="2">
        <v>24.173</v>
      </c>
      <c r="M97" s="2">
        <v>0</v>
      </c>
      <c r="N97" s="2">
        <v>19.73</v>
      </c>
      <c r="O97" s="2">
        <v>10.976</v>
      </c>
      <c r="P97" s="2">
        <v>97.199</v>
      </c>
      <c r="Q97" s="2">
        <v>0.015</v>
      </c>
      <c r="R97" s="2">
        <v>0.002</v>
      </c>
      <c r="S97" s="2">
        <v>0</v>
      </c>
      <c r="T97" s="2">
        <v>4.95</v>
      </c>
      <c r="U97" s="2">
        <v>4.719</v>
      </c>
      <c r="V97" s="2">
        <v>0.005</v>
      </c>
      <c r="W97" s="2">
        <v>0.125</v>
      </c>
      <c r="X97" s="2">
        <v>5.283</v>
      </c>
      <c r="Y97" s="2">
        <v>0</v>
      </c>
      <c r="Z97" s="2">
        <v>5.082</v>
      </c>
      <c r="AA97" s="2">
        <v>20.181</v>
      </c>
      <c r="AB97" s="1">
        <v>0.5119453924914675</v>
      </c>
      <c r="AC97" s="1">
        <v>0.48805460750853247</v>
      </c>
      <c r="AD97" s="1">
        <v>0.017</v>
      </c>
      <c r="AE97" s="1">
        <v>2.7169999999999996</v>
      </c>
      <c r="AF97" s="1">
        <v>67.925</v>
      </c>
      <c r="AG97" s="1">
        <v>2.365</v>
      </c>
      <c r="AH97" s="1">
        <v>-0.1640000000000007</v>
      </c>
      <c r="AI97" s="5">
        <v>305.50199999999995</v>
      </c>
      <c r="AJ97" s="5">
        <v>375.4898299999999</v>
      </c>
      <c r="AK97" s="1">
        <v>2.7233617747440273</v>
      </c>
      <c r="AL97" s="5">
        <v>306.6763481228669</v>
      </c>
      <c r="AM97" s="1">
        <v>2.7681945392491465</v>
      </c>
      <c r="AN97" s="5">
        <v>372.5270290102389</v>
      </c>
      <c r="AO97" s="1">
        <v>2.6828860341296923</v>
      </c>
      <c r="AP97" s="5">
        <v>302.42249682457333</v>
      </c>
      <c r="AQ97" s="5">
        <v>324.841</v>
      </c>
      <c r="AR97" s="5">
        <v>368.913</v>
      </c>
      <c r="AS97" s="10">
        <v>-22.738</v>
      </c>
      <c r="AT97" s="10">
        <v>-5.43287</v>
      </c>
      <c r="AU97" s="26"/>
      <c r="AV97" s="26"/>
      <c r="AW97" s="26"/>
      <c r="AX97" s="26"/>
      <c r="AY97" s="26"/>
      <c r="AZ97" s="26"/>
      <c r="BA97" s="26"/>
      <c r="BC97" s="26"/>
      <c r="BD97" s="26"/>
      <c r="BE97" s="26"/>
      <c r="BF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CA97" s="26"/>
      <c r="CB97" s="26"/>
      <c r="CC97" s="26"/>
      <c r="CF97" s="26"/>
      <c r="CG97" s="26"/>
      <c r="CH97" s="26"/>
      <c r="CI97" s="26"/>
      <c r="CK97" s="26"/>
      <c r="CQ97" s="26"/>
      <c r="CR97" s="26"/>
      <c r="CS97" s="26"/>
      <c r="CT97" s="26"/>
      <c r="CV97" s="26"/>
      <c r="CW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P97" s="26"/>
      <c r="DQ97" s="26"/>
      <c r="DR97" s="26"/>
      <c r="DS97" s="26"/>
      <c r="DW97" s="26"/>
      <c r="DX97" s="26"/>
      <c r="DZ97" s="26"/>
      <c r="EA97" s="26"/>
      <c r="EB97" s="26"/>
      <c r="EC97" s="26"/>
      <c r="ED97" s="26"/>
      <c r="EE97" s="26"/>
      <c r="EF97" s="26"/>
      <c r="EG97" s="26"/>
    </row>
    <row r="98" spans="3:137" s="22" customFormat="1" ht="12.75">
      <c r="C98" s="2" t="s">
        <v>26</v>
      </c>
      <c r="D98" s="44" t="s">
        <v>28</v>
      </c>
      <c r="E98" s="2">
        <v>0</v>
      </c>
      <c r="F98" s="2">
        <v>0.065</v>
      </c>
      <c r="G98" s="2">
        <v>0.022</v>
      </c>
      <c r="H98" s="2">
        <v>27.309</v>
      </c>
      <c r="I98" s="2">
        <v>14.126</v>
      </c>
      <c r="J98" s="2">
        <v>0.068</v>
      </c>
      <c r="K98" s="2">
        <v>0.665</v>
      </c>
      <c r="L98" s="2">
        <v>24.467</v>
      </c>
      <c r="M98" s="2">
        <v>0.04</v>
      </c>
      <c r="N98" s="2">
        <v>19.74</v>
      </c>
      <c r="O98" s="2">
        <v>11.009</v>
      </c>
      <c r="P98" s="2">
        <v>97.511</v>
      </c>
      <c r="Q98" s="2">
        <v>0</v>
      </c>
      <c r="R98" s="2">
        <v>0.018</v>
      </c>
      <c r="S98" s="2">
        <v>0.005</v>
      </c>
      <c r="T98" s="2">
        <v>4.976</v>
      </c>
      <c r="U98" s="2">
        <v>4.588</v>
      </c>
      <c r="V98" s="2">
        <v>0.011</v>
      </c>
      <c r="W98" s="2">
        <v>0.123</v>
      </c>
      <c r="X98" s="2">
        <v>5.331</v>
      </c>
      <c r="Y98" s="2">
        <v>0.007</v>
      </c>
      <c r="Z98" s="2">
        <v>5.069</v>
      </c>
      <c r="AA98" s="2">
        <v>20.128</v>
      </c>
      <c r="AB98" s="1">
        <v>0.520284399832706</v>
      </c>
      <c r="AC98" s="1">
        <v>0.479715600167294</v>
      </c>
      <c r="AD98" s="1">
        <v>0.027999999999999997</v>
      </c>
      <c r="AE98" s="1">
        <v>2.6689999999999996</v>
      </c>
      <c r="AF98" s="1">
        <v>66.725</v>
      </c>
      <c r="AG98" s="1">
        <v>2.4</v>
      </c>
      <c r="AH98" s="1">
        <v>-0.0980000000000004</v>
      </c>
      <c r="AI98" s="5">
        <v>300.41399999999993</v>
      </c>
      <c r="AJ98" s="5">
        <v>367.76230999999996</v>
      </c>
      <c r="AK98" s="1">
        <v>2.7641990798828946</v>
      </c>
      <c r="AL98" s="5">
        <v>311.0051024675868</v>
      </c>
      <c r="AM98" s="1">
        <v>2.7210284399832703</v>
      </c>
      <c r="AN98" s="5">
        <v>365.0040361773316</v>
      </c>
      <c r="AO98" s="1">
        <v>2.6332315750731907</v>
      </c>
      <c r="AP98" s="5">
        <v>297.14919327277283</v>
      </c>
      <c r="AQ98" s="5">
        <v>301.134</v>
      </c>
      <c r="AR98" s="5">
        <v>333.255</v>
      </c>
      <c r="AS98" s="10">
        <v>-28.93</v>
      </c>
      <c r="AT98" s="10">
        <v>-8.57533</v>
      </c>
      <c r="AU98" s="26"/>
      <c r="AV98" s="26"/>
      <c r="AW98" s="26"/>
      <c r="AX98" s="26"/>
      <c r="AY98" s="26"/>
      <c r="AZ98" s="26"/>
      <c r="BA98" s="26"/>
      <c r="BC98" s="26"/>
      <c r="BD98" s="26"/>
      <c r="BE98" s="26"/>
      <c r="BF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CA98" s="26"/>
      <c r="CB98" s="26"/>
      <c r="CC98" s="26"/>
      <c r="CF98" s="26"/>
      <c r="CG98" s="26"/>
      <c r="CH98" s="26"/>
      <c r="CI98" s="26"/>
      <c r="CK98" s="26"/>
      <c r="CQ98" s="26"/>
      <c r="CR98" s="26"/>
      <c r="CS98" s="26"/>
      <c r="CT98" s="26"/>
      <c r="CV98" s="26"/>
      <c r="CW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P98" s="26"/>
      <c r="DQ98" s="26"/>
      <c r="DR98" s="26"/>
      <c r="DS98" s="26"/>
      <c r="DW98" s="26"/>
      <c r="DX98" s="26"/>
      <c r="DZ98" s="26"/>
      <c r="EA98" s="26"/>
      <c r="EB98" s="26"/>
      <c r="EC98" s="26"/>
      <c r="ED98" s="26"/>
      <c r="EE98" s="26"/>
      <c r="EF98" s="26"/>
      <c r="EG98" s="26"/>
    </row>
    <row r="99" spans="3:137" s="22" customFormat="1" ht="12.75" customHeight="1">
      <c r="C99" s="2" t="s">
        <v>26</v>
      </c>
      <c r="D99" s="46" t="s">
        <v>29</v>
      </c>
      <c r="E99" s="4">
        <v>0.01</v>
      </c>
      <c r="F99" s="4">
        <v>0.019</v>
      </c>
      <c r="G99" s="4">
        <v>0.061</v>
      </c>
      <c r="H99" s="4">
        <v>22.834</v>
      </c>
      <c r="I99" s="4">
        <v>17.266</v>
      </c>
      <c r="J99" s="4">
        <v>0.065</v>
      </c>
      <c r="K99" s="4">
        <v>1.442</v>
      </c>
      <c r="L99" s="4">
        <v>26.182</v>
      </c>
      <c r="M99" s="4">
        <v>0.059</v>
      </c>
      <c r="N99" s="4">
        <v>18.953</v>
      </c>
      <c r="O99" s="4">
        <v>11.323</v>
      </c>
      <c r="P99" s="2">
        <v>98.214</v>
      </c>
      <c r="Q99" s="4">
        <v>0.004</v>
      </c>
      <c r="R99" s="4">
        <v>0.005</v>
      </c>
      <c r="S99" s="4">
        <v>0.014</v>
      </c>
      <c r="T99" s="4">
        <v>4.045</v>
      </c>
      <c r="U99" s="4">
        <v>5.452</v>
      </c>
      <c r="V99" s="4">
        <v>0.01</v>
      </c>
      <c r="W99" s="4">
        <v>0.259</v>
      </c>
      <c r="X99" s="4">
        <v>5.546</v>
      </c>
      <c r="Y99" s="4">
        <v>0.01</v>
      </c>
      <c r="Z99" s="4">
        <v>4.732</v>
      </c>
      <c r="AA99" s="2">
        <v>20.077</v>
      </c>
      <c r="AB99" s="1">
        <v>0.42592397599241866</v>
      </c>
      <c r="AC99" s="1">
        <v>0.5740760240075813</v>
      </c>
      <c r="AD99" s="1">
        <v>0.037000000000000005</v>
      </c>
      <c r="AE99" s="1">
        <v>2.4539999999999997</v>
      </c>
      <c r="AF99" s="1">
        <v>61.35</v>
      </c>
      <c r="AG99" s="1">
        <v>2.2780000000000005</v>
      </c>
      <c r="AH99" s="1">
        <v>-0.04400000000000037</v>
      </c>
      <c r="AI99" s="5">
        <v>277.62399999999997</v>
      </c>
      <c r="AJ99" s="5">
        <v>333.14946</v>
      </c>
      <c r="AK99" s="1">
        <v>2.5761467831946936</v>
      </c>
      <c r="AL99" s="5">
        <v>291.0715590186375</v>
      </c>
      <c r="AM99" s="1">
        <v>2.4965923975992417</v>
      </c>
      <c r="AN99" s="5">
        <v>329.2064874170791</v>
      </c>
      <c r="AO99" s="1">
        <v>2.436952683163104</v>
      </c>
      <c r="AP99" s="5">
        <v>276.30437495192166</v>
      </c>
      <c r="AQ99" s="5">
        <v>273.89</v>
      </c>
      <c r="AR99" s="5">
        <v>295.96</v>
      </c>
      <c r="AS99" s="10">
        <v>-31.6047</v>
      </c>
      <c r="AT99" s="10">
        <v>-9.99392</v>
      </c>
      <c r="AU99" s="26"/>
      <c r="AV99" s="26"/>
      <c r="AW99" s="26"/>
      <c r="AX99" s="26"/>
      <c r="BA99" s="26"/>
      <c r="BB99" s="26"/>
      <c r="BC99" s="26"/>
      <c r="BD99" s="26"/>
      <c r="BE99" s="26"/>
      <c r="BG99" s="26"/>
      <c r="BH99" s="26"/>
      <c r="BI99" s="26"/>
      <c r="BJ99" s="26"/>
      <c r="BK99" s="26"/>
      <c r="BL99" s="26"/>
      <c r="BM99" s="26"/>
      <c r="BO99" s="26"/>
      <c r="BP99" s="26"/>
      <c r="BQ99" s="26"/>
      <c r="BR99" s="26"/>
      <c r="BS99" s="26"/>
      <c r="BU99" s="26"/>
      <c r="BW99" s="26"/>
      <c r="BX99" s="26"/>
      <c r="BZ99" s="26"/>
      <c r="CA99" s="26"/>
      <c r="CB99" s="26"/>
      <c r="CE99" s="26"/>
      <c r="CF99" s="26"/>
      <c r="CG99" s="26"/>
      <c r="CH99" s="26"/>
      <c r="CJ99" s="26"/>
      <c r="CP99" s="26"/>
      <c r="CQ99" s="26"/>
      <c r="CR99" s="26"/>
      <c r="CS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P99" s="26"/>
      <c r="DQ99" s="26"/>
      <c r="DR99" s="26"/>
      <c r="DS99" s="26"/>
      <c r="DW99" s="26"/>
      <c r="DX99" s="26"/>
      <c r="DZ99" s="26"/>
      <c r="EA99" s="26"/>
      <c r="EB99" s="26"/>
      <c r="EC99" s="26"/>
      <c r="ED99" s="26"/>
      <c r="EE99" s="26"/>
      <c r="EF99" s="26"/>
      <c r="EG99" s="26"/>
    </row>
    <row r="100" spans="3:137" s="22" customFormat="1" ht="12.75">
      <c r="C100" s="2" t="s">
        <v>26</v>
      </c>
      <c r="D100" s="46" t="s">
        <v>29</v>
      </c>
      <c r="E100" s="4">
        <v>0.028</v>
      </c>
      <c r="F100" s="4">
        <v>0.03</v>
      </c>
      <c r="G100" s="4">
        <v>0.141</v>
      </c>
      <c r="H100" s="4">
        <v>23.299</v>
      </c>
      <c r="I100" s="4">
        <v>16.811</v>
      </c>
      <c r="J100" s="4">
        <v>0.09</v>
      </c>
      <c r="K100" s="4">
        <v>1.479</v>
      </c>
      <c r="L100" s="4">
        <v>25.984</v>
      </c>
      <c r="M100" s="4">
        <v>0.02</v>
      </c>
      <c r="N100" s="4">
        <v>18.816</v>
      </c>
      <c r="O100" s="4">
        <v>11.255</v>
      </c>
      <c r="P100" s="2">
        <v>97.95299999999999</v>
      </c>
      <c r="Q100" s="4">
        <v>0.012</v>
      </c>
      <c r="R100" s="4">
        <v>0.008</v>
      </c>
      <c r="S100" s="4">
        <v>0.032</v>
      </c>
      <c r="T100" s="4">
        <v>4.153</v>
      </c>
      <c r="U100" s="4">
        <v>5.34</v>
      </c>
      <c r="V100" s="4">
        <v>0.014</v>
      </c>
      <c r="W100" s="4">
        <v>0.267</v>
      </c>
      <c r="X100" s="4">
        <v>5.538</v>
      </c>
      <c r="Y100" s="4">
        <v>0.003</v>
      </c>
      <c r="Z100" s="4">
        <v>4.726</v>
      </c>
      <c r="AA100" s="2">
        <v>20.092999999999996</v>
      </c>
      <c r="AB100" s="1">
        <v>0.43748024860423473</v>
      </c>
      <c r="AC100" s="1">
        <v>0.5625197513957653</v>
      </c>
      <c r="AD100" s="1">
        <v>0.084</v>
      </c>
      <c r="AE100" s="1">
        <v>2.4619999999999997</v>
      </c>
      <c r="AF100" s="1">
        <v>61.55</v>
      </c>
      <c r="AG100" s="1">
        <v>2.2640000000000002</v>
      </c>
      <c r="AH100" s="1">
        <v>-0.03799999999999881</v>
      </c>
      <c r="AI100" s="5">
        <v>278.472</v>
      </c>
      <c r="AJ100" s="5">
        <v>334.43737999999996</v>
      </c>
      <c r="AK100" s="1">
        <v>2.5702361740229644</v>
      </c>
      <c r="AL100" s="5">
        <v>290.44503444643425</v>
      </c>
      <c r="AM100" s="1">
        <v>2.505748024860423</v>
      </c>
      <c r="AN100" s="5">
        <v>330.6668099652375</v>
      </c>
      <c r="AO100" s="1">
        <v>2.44265991867692</v>
      </c>
      <c r="AP100" s="5">
        <v>276.9104833634889</v>
      </c>
      <c r="AQ100" s="5">
        <v>274.7</v>
      </c>
      <c r="AR100" s="5">
        <v>295.64</v>
      </c>
      <c r="AS100" s="10">
        <v>-31.8897</v>
      </c>
      <c r="AT100" s="10">
        <v>-10.14128</v>
      </c>
      <c r="AU100" s="26"/>
      <c r="AV100" s="26"/>
      <c r="AW100" s="26"/>
      <c r="AX100" s="26"/>
      <c r="BA100" s="26"/>
      <c r="BB100" s="26"/>
      <c r="BC100" s="26"/>
      <c r="BD100" s="26"/>
      <c r="BE100" s="26"/>
      <c r="BG100" s="26"/>
      <c r="BH100" s="26"/>
      <c r="BI100" s="26"/>
      <c r="BJ100" s="26"/>
      <c r="BK100" s="26"/>
      <c r="BL100" s="26"/>
      <c r="BM100" s="26"/>
      <c r="BO100" s="26"/>
      <c r="BP100" s="26"/>
      <c r="BQ100" s="26"/>
      <c r="BR100" s="26"/>
      <c r="BS100" s="26"/>
      <c r="BU100" s="26"/>
      <c r="BW100" s="26"/>
      <c r="BX100" s="26"/>
      <c r="BZ100" s="26"/>
      <c r="CA100" s="26"/>
      <c r="CB100" s="26"/>
      <c r="CE100" s="26"/>
      <c r="CF100" s="26"/>
      <c r="CG100" s="26"/>
      <c r="CH100" s="26"/>
      <c r="CJ100" s="26"/>
      <c r="CP100" s="26"/>
      <c r="CQ100" s="26"/>
      <c r="CR100" s="26"/>
      <c r="CS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P100" s="26"/>
      <c r="DQ100" s="26"/>
      <c r="DR100" s="26"/>
      <c r="DS100" s="26"/>
      <c r="DW100" s="26"/>
      <c r="DX100" s="26"/>
      <c r="DZ100" s="26"/>
      <c r="EA100" s="26"/>
      <c r="EB100" s="26"/>
      <c r="EC100" s="26"/>
      <c r="ED100" s="26"/>
      <c r="EE100" s="26"/>
      <c r="EF100" s="26"/>
      <c r="EG100" s="26"/>
    </row>
    <row r="101" spans="3:137" s="22" customFormat="1" ht="12.75">
      <c r="C101" s="2" t="s">
        <v>26</v>
      </c>
      <c r="D101" s="46" t="s">
        <v>29</v>
      </c>
      <c r="E101" s="4">
        <v>0.027</v>
      </c>
      <c r="F101" s="4">
        <v>0.023</v>
      </c>
      <c r="G101" s="4">
        <v>0.011</v>
      </c>
      <c r="H101" s="4">
        <v>22.632</v>
      </c>
      <c r="I101" s="4">
        <v>17.318</v>
      </c>
      <c r="J101" s="4">
        <v>0.086</v>
      </c>
      <c r="K101" s="4">
        <v>1.355</v>
      </c>
      <c r="L101" s="4">
        <v>25.715</v>
      </c>
      <c r="M101" s="4">
        <v>0.012</v>
      </c>
      <c r="N101" s="4">
        <v>18.762</v>
      </c>
      <c r="O101" s="4">
        <v>11.195</v>
      </c>
      <c r="P101" s="2">
        <v>97.136</v>
      </c>
      <c r="Q101" s="4">
        <v>0.011</v>
      </c>
      <c r="R101" s="4">
        <v>0.006</v>
      </c>
      <c r="S101" s="4">
        <v>0.002</v>
      </c>
      <c r="T101" s="4">
        <v>4.055</v>
      </c>
      <c r="U101" s="4">
        <v>5.531</v>
      </c>
      <c r="V101" s="4">
        <v>0.014</v>
      </c>
      <c r="W101" s="4">
        <v>0.246</v>
      </c>
      <c r="X101" s="4">
        <v>5.51</v>
      </c>
      <c r="Y101" s="4">
        <v>0.002</v>
      </c>
      <c r="Z101" s="4">
        <v>4.738</v>
      </c>
      <c r="AA101" s="2">
        <v>25.049000000000003</v>
      </c>
      <c r="AB101" s="1">
        <v>0.4230127268933862</v>
      </c>
      <c r="AC101" s="1">
        <v>0.5769872731066138</v>
      </c>
      <c r="AD101" s="1">
        <v>0.021</v>
      </c>
      <c r="AE101" s="1">
        <v>2.49</v>
      </c>
      <c r="AF101" s="1">
        <v>62.25</v>
      </c>
      <c r="AG101" s="1">
        <v>2.248</v>
      </c>
      <c r="AH101" s="1">
        <v>-0.09400000000000053</v>
      </c>
      <c r="AI101" s="5">
        <v>281.44</v>
      </c>
      <c r="AJ101" s="5">
        <v>338.9451</v>
      </c>
      <c r="AK101" s="1">
        <v>2.5441089088253706</v>
      </c>
      <c r="AL101" s="5">
        <v>287.6755443354893</v>
      </c>
      <c r="AM101" s="1">
        <v>2.532301272689339</v>
      </c>
      <c r="AN101" s="5">
        <v>334.90205299394955</v>
      </c>
      <c r="AO101" s="1">
        <v>2.4735302749843524</v>
      </c>
      <c r="AP101" s="5">
        <v>280.18891520333824</v>
      </c>
      <c r="AQ101" s="5">
        <v>287.35</v>
      </c>
      <c r="AR101" s="5">
        <v>313.8</v>
      </c>
      <c r="AS101" s="10">
        <v>-30.1213</v>
      </c>
      <c r="AT101" s="10">
        <v>-9.15433</v>
      </c>
      <c r="AU101" s="26"/>
      <c r="AV101" s="26"/>
      <c r="AW101" s="26"/>
      <c r="AX101" s="26"/>
      <c r="BA101" s="26"/>
      <c r="BB101" s="26"/>
      <c r="BC101" s="26"/>
      <c r="BD101" s="26"/>
      <c r="BE101" s="26"/>
      <c r="BG101" s="26"/>
      <c r="BH101" s="26"/>
      <c r="BI101" s="26"/>
      <c r="BJ101" s="26"/>
      <c r="BK101" s="26"/>
      <c r="BL101" s="26"/>
      <c r="BM101" s="26"/>
      <c r="BO101" s="26"/>
      <c r="BP101" s="26"/>
      <c r="BQ101" s="26"/>
      <c r="BR101" s="26"/>
      <c r="BS101" s="26"/>
      <c r="BU101" s="26"/>
      <c r="BW101" s="26"/>
      <c r="BX101" s="26"/>
      <c r="BZ101" s="26"/>
      <c r="CA101" s="26"/>
      <c r="CB101" s="26"/>
      <c r="CE101" s="26"/>
      <c r="CF101" s="26"/>
      <c r="CG101" s="26"/>
      <c r="CH101" s="26"/>
      <c r="CJ101" s="26"/>
      <c r="CP101" s="26"/>
      <c r="CQ101" s="26"/>
      <c r="CR101" s="26"/>
      <c r="CS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P101" s="26"/>
      <c r="DQ101" s="26"/>
      <c r="DR101" s="26"/>
      <c r="DS101" s="26"/>
      <c r="DW101" s="26"/>
      <c r="DX101" s="26"/>
      <c r="DZ101" s="26"/>
      <c r="EA101" s="26"/>
      <c r="EB101" s="26"/>
      <c r="EC101" s="26"/>
      <c r="ED101" s="26"/>
      <c r="EE101" s="26"/>
      <c r="EF101" s="26"/>
      <c r="EG101" s="26"/>
    </row>
    <row r="102" spans="3:146" s="26" customFormat="1" ht="12.75">
      <c r="C102" s="2" t="s">
        <v>26</v>
      </c>
      <c r="D102" s="44" t="s">
        <v>29</v>
      </c>
      <c r="E102" s="2">
        <v>0.124</v>
      </c>
      <c r="F102" s="2">
        <v>0.123</v>
      </c>
      <c r="G102" s="2">
        <v>0.1</v>
      </c>
      <c r="H102" s="2">
        <v>22.017</v>
      </c>
      <c r="I102" s="2">
        <v>16.489</v>
      </c>
      <c r="J102" s="2">
        <v>0.094</v>
      </c>
      <c r="K102" s="2">
        <v>1.236</v>
      </c>
      <c r="L102" s="2">
        <v>27.019</v>
      </c>
      <c r="M102" s="2">
        <v>0</v>
      </c>
      <c r="N102" s="2">
        <v>18.404</v>
      </c>
      <c r="O102" s="2">
        <v>11.227</v>
      </c>
      <c r="P102" s="2">
        <v>96.833</v>
      </c>
      <c r="Q102" s="2">
        <v>0.051</v>
      </c>
      <c r="R102" s="2">
        <v>0.034</v>
      </c>
      <c r="S102" s="2">
        <v>0.023</v>
      </c>
      <c r="T102" s="2">
        <v>3.934</v>
      </c>
      <c r="U102" s="2">
        <v>5.251</v>
      </c>
      <c r="V102" s="2">
        <v>0.015</v>
      </c>
      <c r="W102" s="2">
        <v>0.224</v>
      </c>
      <c r="X102" s="2">
        <v>5.773</v>
      </c>
      <c r="Y102" s="2">
        <v>0</v>
      </c>
      <c r="Z102" s="2">
        <v>4.634</v>
      </c>
      <c r="AA102" s="2">
        <v>24.873</v>
      </c>
      <c r="AB102" s="1">
        <v>0.42830702231899836</v>
      </c>
      <c r="AC102" s="1">
        <v>0.5716929776810016</v>
      </c>
      <c r="AD102" s="1">
        <v>0.131</v>
      </c>
      <c r="AE102" s="1">
        <v>2.2270000000000003</v>
      </c>
      <c r="AF102" s="1">
        <v>55.675</v>
      </c>
      <c r="AG102" s="1">
        <v>2.407</v>
      </c>
      <c r="AH102" s="1">
        <v>0.16899999999999946</v>
      </c>
      <c r="AI102" s="5">
        <v>253.56200000000004</v>
      </c>
      <c r="AJ102" s="5">
        <v>296.6047300000001</v>
      </c>
      <c r="AK102" s="1">
        <v>2.706814915623299</v>
      </c>
      <c r="AL102" s="5">
        <v>304.9223810560697</v>
      </c>
      <c r="AM102" s="1">
        <v>2.2698307022319</v>
      </c>
      <c r="AN102" s="5">
        <v>293.037997005988</v>
      </c>
      <c r="AO102" s="1">
        <v>2.209479886771911</v>
      </c>
      <c r="AP102" s="5">
        <v>252.14676397517695</v>
      </c>
      <c r="AQ102" s="5" t="s">
        <v>18</v>
      </c>
      <c r="AR102" s="5" t="s">
        <v>18</v>
      </c>
      <c r="AS102" s="10" t="s">
        <v>18</v>
      </c>
      <c r="AT102" s="10" t="s">
        <v>18</v>
      </c>
      <c r="DY102" s="22"/>
      <c r="EJ102" s="22"/>
      <c r="EK102" s="22"/>
      <c r="EL102" s="22"/>
      <c r="EM102" s="22"/>
      <c r="EN102" s="22"/>
      <c r="EO102" s="22"/>
      <c r="EP102" s="22"/>
    </row>
    <row r="103" spans="3:137" s="22" customFormat="1" ht="12.75">
      <c r="C103" s="2" t="s">
        <v>26</v>
      </c>
      <c r="D103" s="46" t="s">
        <v>29</v>
      </c>
      <c r="E103" s="4">
        <v>0.021</v>
      </c>
      <c r="F103" s="4">
        <v>0.017</v>
      </c>
      <c r="G103" s="4">
        <v>0.073</v>
      </c>
      <c r="H103" s="4">
        <v>22.169</v>
      </c>
      <c r="I103" s="4">
        <v>17.504</v>
      </c>
      <c r="J103" s="4">
        <v>0.064</v>
      </c>
      <c r="K103" s="4">
        <v>1.056</v>
      </c>
      <c r="L103" s="4">
        <v>25.689</v>
      </c>
      <c r="M103" s="4">
        <v>0.016</v>
      </c>
      <c r="N103" s="4">
        <v>19.674</v>
      </c>
      <c r="O103" s="4">
        <v>11.3</v>
      </c>
      <c r="P103" s="2">
        <v>97.58300000000001</v>
      </c>
      <c r="Q103" s="4">
        <v>0.009</v>
      </c>
      <c r="R103" s="4">
        <v>0.005</v>
      </c>
      <c r="S103" s="4">
        <v>0.017</v>
      </c>
      <c r="T103" s="4">
        <v>3.935</v>
      </c>
      <c r="U103" s="4">
        <v>5.538</v>
      </c>
      <c r="V103" s="4">
        <v>0.01</v>
      </c>
      <c r="W103" s="4">
        <v>0.19</v>
      </c>
      <c r="X103" s="4">
        <v>5.453</v>
      </c>
      <c r="Y103" s="4">
        <v>0.003</v>
      </c>
      <c r="Z103" s="4">
        <v>4.922</v>
      </c>
      <c r="AA103" s="2">
        <v>25.016000000000002</v>
      </c>
      <c r="AB103" s="1">
        <v>0.41539111158028075</v>
      </c>
      <c r="AC103" s="1">
        <v>0.5846088884197193</v>
      </c>
      <c r="AD103" s="1">
        <v>0.048</v>
      </c>
      <c r="AE103" s="1">
        <v>2.5469999999999997</v>
      </c>
      <c r="AF103" s="1">
        <v>63.675</v>
      </c>
      <c r="AG103" s="1">
        <v>2.375</v>
      </c>
      <c r="AH103" s="1">
        <v>-0.048000000000000764</v>
      </c>
      <c r="AI103" s="5">
        <v>287.48199999999997</v>
      </c>
      <c r="AJ103" s="5">
        <v>348.12152999999995</v>
      </c>
      <c r="AK103" s="1">
        <v>2.6657737781061965</v>
      </c>
      <c r="AL103" s="5">
        <v>300.5720204792568</v>
      </c>
      <c r="AM103" s="1">
        <v>2.5885391111580276</v>
      </c>
      <c r="AN103" s="5">
        <v>343.8719882297054</v>
      </c>
      <c r="AO103" s="1">
        <v>2.532042403462472</v>
      </c>
      <c r="AP103" s="5">
        <v>286.40290324771456</v>
      </c>
      <c r="AQ103" s="5">
        <v>288.98</v>
      </c>
      <c r="AR103" s="5">
        <v>318.1</v>
      </c>
      <c r="AS103" s="10">
        <v>-29.1118</v>
      </c>
      <c r="AT103" s="10">
        <v>-8.78667</v>
      </c>
      <c r="AU103" s="26"/>
      <c r="AV103" s="26"/>
      <c r="AW103" s="26"/>
      <c r="AX103" s="26"/>
      <c r="BA103" s="26"/>
      <c r="BB103" s="26"/>
      <c r="BC103" s="26"/>
      <c r="BD103" s="26"/>
      <c r="BE103" s="26"/>
      <c r="BG103" s="26"/>
      <c r="BH103" s="26"/>
      <c r="BI103" s="26"/>
      <c r="BJ103" s="26"/>
      <c r="BK103" s="26"/>
      <c r="BL103" s="26"/>
      <c r="BM103" s="26"/>
      <c r="BO103" s="26"/>
      <c r="BP103" s="26"/>
      <c r="BQ103" s="26"/>
      <c r="BR103" s="26"/>
      <c r="BS103" s="26"/>
      <c r="BU103" s="26"/>
      <c r="BW103" s="26"/>
      <c r="BX103" s="26"/>
      <c r="BZ103" s="26"/>
      <c r="CA103" s="26"/>
      <c r="CB103" s="26"/>
      <c r="CE103" s="26"/>
      <c r="CF103" s="26"/>
      <c r="CG103" s="26"/>
      <c r="CH103" s="26"/>
      <c r="CJ103" s="26"/>
      <c r="CP103" s="26"/>
      <c r="CQ103" s="26"/>
      <c r="CR103" s="26"/>
      <c r="CS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P103" s="26"/>
      <c r="DQ103" s="26"/>
      <c r="DR103" s="26"/>
      <c r="DS103" s="26"/>
      <c r="DW103" s="26"/>
      <c r="DX103" s="26"/>
      <c r="DZ103" s="26"/>
      <c r="EA103" s="26"/>
      <c r="EB103" s="26"/>
      <c r="EC103" s="26"/>
      <c r="ED103" s="26"/>
      <c r="EE103" s="26"/>
      <c r="EF103" s="26"/>
      <c r="EG103" s="26"/>
    </row>
    <row r="104" spans="3:137" s="22" customFormat="1" ht="12.75">
      <c r="C104" s="2" t="s">
        <v>26</v>
      </c>
      <c r="D104" s="46" t="s">
        <v>29</v>
      </c>
      <c r="E104" s="4">
        <v>0.066</v>
      </c>
      <c r="F104" s="4">
        <v>0.112</v>
      </c>
      <c r="G104" s="4">
        <v>0.043</v>
      </c>
      <c r="H104" s="4">
        <v>24.104</v>
      </c>
      <c r="I104" s="4">
        <v>16.775</v>
      </c>
      <c r="J104" s="4">
        <v>0.087</v>
      </c>
      <c r="K104" s="4">
        <v>1.407</v>
      </c>
      <c r="L104" s="4">
        <v>26.123</v>
      </c>
      <c r="M104" s="4">
        <v>0</v>
      </c>
      <c r="N104" s="4">
        <v>19.607</v>
      </c>
      <c r="O104" s="4">
        <v>11.443</v>
      </c>
      <c r="P104" s="2">
        <v>99.767</v>
      </c>
      <c r="Q104" s="4">
        <v>0.027</v>
      </c>
      <c r="R104" s="4">
        <v>0.03</v>
      </c>
      <c r="S104" s="4">
        <v>0.01</v>
      </c>
      <c r="T104" s="4">
        <v>4.225</v>
      </c>
      <c r="U104" s="4">
        <v>5.241</v>
      </c>
      <c r="V104" s="4">
        <v>0.014</v>
      </c>
      <c r="W104" s="4">
        <v>0.25</v>
      </c>
      <c r="X104" s="4">
        <v>5.476</v>
      </c>
      <c r="Y104" s="4">
        <v>0</v>
      </c>
      <c r="Z104" s="4">
        <v>4.844</v>
      </c>
      <c r="AA104" s="2">
        <v>20.117</v>
      </c>
      <c r="AB104" s="1">
        <v>0.44633424889076695</v>
      </c>
      <c r="AC104" s="1">
        <v>0.5536657511092331</v>
      </c>
      <c r="AD104" s="1">
        <v>0.077</v>
      </c>
      <c r="AE104" s="1">
        <v>2.524</v>
      </c>
      <c r="AF104" s="1">
        <v>63.1</v>
      </c>
      <c r="AG104" s="1">
        <v>2.32</v>
      </c>
      <c r="AH104" s="1">
        <v>-0.0499999999999996</v>
      </c>
      <c r="AI104" s="5">
        <v>285.044</v>
      </c>
      <c r="AJ104" s="5">
        <v>344.41876</v>
      </c>
      <c r="AK104" s="1">
        <v>2.632433974223537</v>
      </c>
      <c r="AL104" s="5">
        <v>297.03800126769494</v>
      </c>
      <c r="AM104" s="1">
        <v>2.5686334248890765</v>
      </c>
      <c r="AN104" s="5">
        <v>340.6970312698077</v>
      </c>
      <c r="AO104" s="1">
        <v>2.502903285020072</v>
      </c>
      <c r="AP104" s="5">
        <v>283.3083288691316</v>
      </c>
      <c r="AQ104" s="5">
        <v>283.75</v>
      </c>
      <c r="AR104" s="5">
        <v>308.17</v>
      </c>
      <c r="AS104" s="10">
        <v>-30.6085</v>
      </c>
      <c r="AT104" s="10">
        <v>-9.59698</v>
      </c>
      <c r="AU104" s="26"/>
      <c r="AV104" s="26"/>
      <c r="AW104" s="26"/>
      <c r="AX104" s="26"/>
      <c r="BA104" s="26"/>
      <c r="BB104" s="26"/>
      <c r="BC104" s="26"/>
      <c r="BD104" s="26"/>
      <c r="BE104" s="26"/>
      <c r="BG104" s="26"/>
      <c r="BH104" s="26"/>
      <c r="BI104" s="26"/>
      <c r="BJ104" s="26"/>
      <c r="BK104" s="26"/>
      <c r="BL104" s="26"/>
      <c r="BM104" s="26"/>
      <c r="BO104" s="26"/>
      <c r="BP104" s="26"/>
      <c r="BQ104" s="26"/>
      <c r="BR104" s="26"/>
      <c r="BS104" s="26"/>
      <c r="BU104" s="26"/>
      <c r="BW104" s="26"/>
      <c r="BX104" s="26"/>
      <c r="BZ104" s="26"/>
      <c r="CA104" s="26"/>
      <c r="CB104" s="26"/>
      <c r="CE104" s="26"/>
      <c r="CF104" s="26"/>
      <c r="CG104" s="26"/>
      <c r="CH104" s="26"/>
      <c r="CJ104" s="26"/>
      <c r="CP104" s="26"/>
      <c r="CQ104" s="26"/>
      <c r="CR104" s="26"/>
      <c r="CS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P104" s="26"/>
      <c r="DQ104" s="26"/>
      <c r="DR104" s="26"/>
      <c r="DS104" s="26"/>
      <c r="DW104" s="26"/>
      <c r="DX104" s="26"/>
      <c r="DZ104" s="26"/>
      <c r="EA104" s="26"/>
      <c r="EB104" s="26"/>
      <c r="EC104" s="26"/>
      <c r="ED104" s="26"/>
      <c r="EE104" s="26"/>
      <c r="EF104" s="26"/>
      <c r="EG104" s="26"/>
    </row>
    <row r="105" spans="3:137" s="22" customFormat="1" ht="12.75">
      <c r="C105" s="2" t="s">
        <v>26</v>
      </c>
      <c r="D105" s="46" t="s">
        <v>29</v>
      </c>
      <c r="E105" s="4">
        <v>0</v>
      </c>
      <c r="F105" s="4">
        <v>0.034</v>
      </c>
      <c r="G105" s="4">
        <v>0.035</v>
      </c>
      <c r="H105" s="4">
        <v>24.1</v>
      </c>
      <c r="I105" s="4">
        <v>16.958</v>
      </c>
      <c r="J105" s="4">
        <v>0.064</v>
      </c>
      <c r="K105" s="4">
        <v>1.178</v>
      </c>
      <c r="L105" s="4">
        <v>25.845</v>
      </c>
      <c r="M105" s="4">
        <v>0.01</v>
      </c>
      <c r="N105" s="4">
        <v>20.008</v>
      </c>
      <c r="O105" s="4">
        <v>11.45</v>
      </c>
      <c r="P105" s="2">
        <v>99.682</v>
      </c>
      <c r="Q105" s="4">
        <v>0</v>
      </c>
      <c r="R105" s="4">
        <v>0.009</v>
      </c>
      <c r="S105" s="4">
        <v>0.008</v>
      </c>
      <c r="T105" s="4">
        <v>4.222</v>
      </c>
      <c r="U105" s="4">
        <v>5.295</v>
      </c>
      <c r="V105" s="4">
        <v>0.01</v>
      </c>
      <c r="W105" s="4">
        <v>0.209</v>
      </c>
      <c r="X105" s="4">
        <v>5.414</v>
      </c>
      <c r="Y105" s="4">
        <v>0.002</v>
      </c>
      <c r="Z105" s="4">
        <v>4.94</v>
      </c>
      <c r="AA105" s="2">
        <v>20.109</v>
      </c>
      <c r="AB105" s="1">
        <v>0.44362719344331203</v>
      </c>
      <c r="AC105" s="1">
        <v>0.556372806556688</v>
      </c>
      <c r="AD105" s="1">
        <v>0.025</v>
      </c>
      <c r="AE105" s="1">
        <v>2.5860000000000003</v>
      </c>
      <c r="AF105" s="1">
        <v>64.65</v>
      </c>
      <c r="AG105" s="1">
        <v>2.354</v>
      </c>
      <c r="AH105" s="1">
        <v>-0.08999999999999954</v>
      </c>
      <c r="AI105" s="5">
        <v>291.61600000000004</v>
      </c>
      <c r="AJ105" s="5">
        <v>354.4001400000001</v>
      </c>
      <c r="AK105" s="1">
        <v>2.6645390354103187</v>
      </c>
      <c r="AL105" s="5">
        <v>300.44113775349376</v>
      </c>
      <c r="AM105" s="1">
        <v>2.6303627193443315</v>
      </c>
      <c r="AN105" s="5">
        <v>350.54285373542086</v>
      </c>
      <c r="AO105" s="1">
        <v>2.565440364820847</v>
      </c>
      <c r="AP105" s="5">
        <v>289.94976674397395</v>
      </c>
      <c r="AQ105" s="5">
        <v>297.21</v>
      </c>
      <c r="AR105" s="5">
        <v>330.08</v>
      </c>
      <c r="AS105" s="10">
        <v>-28.1784</v>
      </c>
      <c r="AT105" s="10">
        <v>-7.98717</v>
      </c>
      <c r="AU105" s="26"/>
      <c r="AV105" s="26"/>
      <c r="AW105" s="26"/>
      <c r="AX105" s="26"/>
      <c r="BA105" s="26"/>
      <c r="BB105" s="26"/>
      <c r="BC105" s="26"/>
      <c r="BD105" s="26"/>
      <c r="BE105" s="26"/>
      <c r="BG105" s="26"/>
      <c r="BH105" s="26"/>
      <c r="BI105" s="26"/>
      <c r="BJ105" s="26"/>
      <c r="BK105" s="26"/>
      <c r="BL105" s="26"/>
      <c r="BM105" s="26"/>
      <c r="BO105" s="26"/>
      <c r="BP105" s="26"/>
      <c r="BQ105" s="26"/>
      <c r="BR105" s="26"/>
      <c r="BS105" s="26"/>
      <c r="BU105" s="26"/>
      <c r="BW105" s="26"/>
      <c r="BX105" s="26"/>
      <c r="BZ105" s="26"/>
      <c r="CA105" s="26"/>
      <c r="CB105" s="26"/>
      <c r="CE105" s="26"/>
      <c r="CF105" s="26"/>
      <c r="CG105" s="26"/>
      <c r="CH105" s="26"/>
      <c r="CJ105" s="26"/>
      <c r="CP105" s="26"/>
      <c r="CQ105" s="26"/>
      <c r="CR105" s="26"/>
      <c r="CS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P105" s="26"/>
      <c r="DQ105" s="26"/>
      <c r="DR105" s="26"/>
      <c r="DS105" s="26"/>
      <c r="DW105" s="26"/>
      <c r="DX105" s="26"/>
      <c r="DZ105" s="26"/>
      <c r="EA105" s="26"/>
      <c r="EB105" s="26"/>
      <c r="EC105" s="26"/>
      <c r="ED105" s="26"/>
      <c r="EE105" s="26"/>
      <c r="EF105" s="26"/>
      <c r="EG105" s="26"/>
    </row>
    <row r="106" spans="3:137" s="22" customFormat="1" ht="12.75">
      <c r="C106" s="2" t="s">
        <v>26</v>
      </c>
      <c r="D106" s="46" t="s">
        <v>29</v>
      </c>
      <c r="E106" s="4">
        <v>0.04</v>
      </c>
      <c r="F106" s="4">
        <v>0</v>
      </c>
      <c r="G106" s="4">
        <v>0.132</v>
      </c>
      <c r="H106" s="4">
        <v>23.905</v>
      </c>
      <c r="I106" s="4">
        <v>16.825</v>
      </c>
      <c r="J106" s="4">
        <v>0.061</v>
      </c>
      <c r="K106" s="4">
        <v>1.414</v>
      </c>
      <c r="L106" s="4">
        <v>26.116</v>
      </c>
      <c r="M106" s="4">
        <v>0</v>
      </c>
      <c r="N106" s="4">
        <v>19.876</v>
      </c>
      <c r="O106" s="4">
        <v>11.471</v>
      </c>
      <c r="P106" s="2">
        <v>99.84</v>
      </c>
      <c r="Q106" s="4">
        <v>0.016</v>
      </c>
      <c r="R106" s="4">
        <v>0</v>
      </c>
      <c r="S106" s="4">
        <v>0.03</v>
      </c>
      <c r="T106" s="4">
        <v>4.18</v>
      </c>
      <c r="U106" s="4">
        <v>5.244</v>
      </c>
      <c r="V106" s="4">
        <v>0.01</v>
      </c>
      <c r="W106" s="4">
        <v>0.25</v>
      </c>
      <c r="X106" s="4">
        <v>5.461</v>
      </c>
      <c r="Y106" s="4">
        <v>0</v>
      </c>
      <c r="Z106" s="4">
        <v>4.898</v>
      </c>
      <c r="AA106" s="2">
        <v>20.089</v>
      </c>
      <c r="AB106" s="1">
        <v>0.4435483870967742</v>
      </c>
      <c r="AC106" s="1">
        <v>0.5564516129032258</v>
      </c>
      <c r="AD106" s="1">
        <v>0.076</v>
      </c>
      <c r="AE106" s="1">
        <v>2.5389999999999997</v>
      </c>
      <c r="AF106" s="1">
        <v>63.475</v>
      </c>
      <c r="AG106" s="1">
        <v>2.359</v>
      </c>
      <c r="AH106" s="1">
        <v>-0.04299999999999948</v>
      </c>
      <c r="AI106" s="5">
        <v>286.63399999999996</v>
      </c>
      <c r="AJ106" s="5">
        <v>346.83360999999996</v>
      </c>
      <c r="AK106" s="1">
        <v>2.669483870967742</v>
      </c>
      <c r="AL106" s="5">
        <v>300.96529032258064</v>
      </c>
      <c r="AM106" s="1">
        <v>2.583354838709677</v>
      </c>
      <c r="AN106" s="5">
        <v>343.0450967741935</v>
      </c>
      <c r="AO106" s="1">
        <v>2.5184559999999996</v>
      </c>
      <c r="AP106" s="5">
        <v>284.96002719999996</v>
      </c>
      <c r="AQ106" s="5">
        <v>284.51</v>
      </c>
      <c r="AR106" s="5">
        <v>310.5</v>
      </c>
      <c r="AS106" s="10">
        <v>-30.1111</v>
      </c>
      <c r="AT106" s="10">
        <v>-8.98616</v>
      </c>
      <c r="AU106" s="26"/>
      <c r="AV106" s="26"/>
      <c r="AW106" s="26"/>
      <c r="AX106" s="26"/>
      <c r="BA106" s="26"/>
      <c r="BB106" s="26"/>
      <c r="BC106" s="26"/>
      <c r="BD106" s="26"/>
      <c r="BE106" s="26"/>
      <c r="BG106" s="26"/>
      <c r="BH106" s="26"/>
      <c r="BI106" s="26"/>
      <c r="BJ106" s="26"/>
      <c r="BK106" s="26"/>
      <c r="BL106" s="26"/>
      <c r="BM106" s="26"/>
      <c r="BO106" s="26"/>
      <c r="BP106" s="26"/>
      <c r="BQ106" s="26"/>
      <c r="BR106" s="26"/>
      <c r="BS106" s="26"/>
      <c r="BU106" s="26"/>
      <c r="BW106" s="26"/>
      <c r="BX106" s="26"/>
      <c r="BZ106" s="26"/>
      <c r="CA106" s="26"/>
      <c r="CB106" s="26"/>
      <c r="CE106" s="26"/>
      <c r="CF106" s="26"/>
      <c r="CG106" s="26"/>
      <c r="CH106" s="26"/>
      <c r="CJ106" s="26"/>
      <c r="CP106" s="26"/>
      <c r="CQ106" s="26"/>
      <c r="CR106" s="26"/>
      <c r="CS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P106" s="26"/>
      <c r="DQ106" s="26"/>
      <c r="DR106" s="26"/>
      <c r="DS106" s="26"/>
      <c r="DW106" s="26"/>
      <c r="DX106" s="26"/>
      <c r="DZ106" s="26"/>
      <c r="EA106" s="26"/>
      <c r="EB106" s="26"/>
      <c r="EC106" s="26"/>
      <c r="ED106" s="26"/>
      <c r="EE106" s="26"/>
      <c r="EF106" s="26"/>
      <c r="EG106" s="26"/>
    </row>
    <row r="107" spans="3:137" s="22" customFormat="1" ht="12.75">
      <c r="C107" s="2" t="s">
        <v>26</v>
      </c>
      <c r="D107" s="46" t="s">
        <v>29</v>
      </c>
      <c r="E107" s="4">
        <v>0.097</v>
      </c>
      <c r="F107" s="4">
        <v>0.092</v>
      </c>
      <c r="G107" s="4">
        <v>0.122</v>
      </c>
      <c r="H107" s="4">
        <v>23.279</v>
      </c>
      <c r="I107" s="4">
        <v>16.524</v>
      </c>
      <c r="J107" s="4">
        <v>0.058</v>
      </c>
      <c r="K107" s="4">
        <v>1.416</v>
      </c>
      <c r="L107" s="4">
        <v>26.24</v>
      </c>
      <c r="M107" s="4">
        <v>0.003</v>
      </c>
      <c r="N107" s="4">
        <v>18.872</v>
      </c>
      <c r="O107" s="4">
        <v>11.266</v>
      </c>
      <c r="P107" s="2">
        <v>97.96900000000001</v>
      </c>
      <c r="Q107" s="4">
        <v>0.04</v>
      </c>
      <c r="R107" s="4">
        <v>0.025</v>
      </c>
      <c r="S107" s="4">
        <v>0.028</v>
      </c>
      <c r="T107" s="4">
        <v>4.145</v>
      </c>
      <c r="U107" s="4">
        <v>5.244</v>
      </c>
      <c r="V107" s="4">
        <v>0.009</v>
      </c>
      <c r="W107" s="4">
        <v>0.255</v>
      </c>
      <c r="X107" s="4">
        <v>5.587</v>
      </c>
      <c r="Y107" s="4">
        <v>0</v>
      </c>
      <c r="Z107" s="4">
        <v>4.736</v>
      </c>
      <c r="AA107" s="2">
        <v>20.069</v>
      </c>
      <c r="AB107" s="1">
        <v>0.4414740653956758</v>
      </c>
      <c r="AC107" s="1">
        <v>0.5585259346043242</v>
      </c>
      <c r="AD107" s="1">
        <v>0.121</v>
      </c>
      <c r="AE107" s="1">
        <v>2.4130000000000003</v>
      </c>
      <c r="AF107" s="1">
        <v>60.325</v>
      </c>
      <c r="AG107" s="1">
        <v>2.3229999999999995</v>
      </c>
      <c r="AH107" s="1">
        <v>0.024000000000000243</v>
      </c>
      <c r="AI107" s="5">
        <v>273.278</v>
      </c>
      <c r="AJ107" s="5">
        <v>326.54887</v>
      </c>
      <c r="AK107" s="1">
        <v>2.6320318457769725</v>
      </c>
      <c r="AL107" s="5">
        <v>296.9953756523591</v>
      </c>
      <c r="AM107" s="1">
        <v>2.4571474065395678</v>
      </c>
      <c r="AN107" s="5">
        <v>322.91501134306105</v>
      </c>
      <c r="AO107" s="1">
        <v>2.3928675454254984</v>
      </c>
      <c r="AP107" s="5">
        <v>271.62253332418794</v>
      </c>
      <c r="AQ107" s="5">
        <v>259.14</v>
      </c>
      <c r="AR107" s="5">
        <v>277.05</v>
      </c>
      <c r="AS107" s="10">
        <v>-33.8118</v>
      </c>
      <c r="AT107" s="10">
        <v>-11.19423</v>
      </c>
      <c r="AU107" s="26"/>
      <c r="AV107" s="26"/>
      <c r="AW107" s="26"/>
      <c r="AX107" s="26"/>
      <c r="BA107" s="26"/>
      <c r="BB107" s="26"/>
      <c r="BC107" s="26"/>
      <c r="BD107" s="26"/>
      <c r="BE107" s="26"/>
      <c r="BG107" s="26"/>
      <c r="BH107" s="26"/>
      <c r="BI107" s="26"/>
      <c r="BJ107" s="26"/>
      <c r="BK107" s="26"/>
      <c r="BL107" s="26"/>
      <c r="BM107" s="26"/>
      <c r="BO107" s="26"/>
      <c r="BP107" s="26"/>
      <c r="BQ107" s="26"/>
      <c r="BR107" s="26"/>
      <c r="BS107" s="26"/>
      <c r="BU107" s="26"/>
      <c r="BW107" s="26"/>
      <c r="BX107" s="26"/>
      <c r="BZ107" s="26"/>
      <c r="CA107" s="26"/>
      <c r="CB107" s="26"/>
      <c r="CE107" s="26"/>
      <c r="CF107" s="26"/>
      <c r="CG107" s="26"/>
      <c r="CH107" s="26"/>
      <c r="CJ107" s="26"/>
      <c r="CP107" s="26"/>
      <c r="CQ107" s="26"/>
      <c r="CR107" s="26"/>
      <c r="CS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P107" s="26"/>
      <c r="DQ107" s="26"/>
      <c r="DR107" s="26"/>
      <c r="DS107" s="26"/>
      <c r="DW107" s="26"/>
      <c r="DX107" s="26"/>
      <c r="DZ107" s="26"/>
      <c r="EA107" s="26"/>
      <c r="EB107" s="26"/>
      <c r="EC107" s="26"/>
      <c r="ED107" s="26"/>
      <c r="EE107" s="26"/>
      <c r="EF107" s="26"/>
      <c r="EG107" s="26"/>
    </row>
    <row r="108" spans="3:137" s="22" customFormat="1" ht="12.75">
      <c r="C108" s="2" t="s">
        <v>26</v>
      </c>
      <c r="D108" s="46" t="s">
        <v>29</v>
      </c>
      <c r="E108" s="4">
        <v>0.019</v>
      </c>
      <c r="F108" s="4">
        <v>0.027</v>
      </c>
      <c r="G108" s="4">
        <v>0.051</v>
      </c>
      <c r="H108" s="4">
        <v>22.744</v>
      </c>
      <c r="I108" s="4">
        <v>17.382</v>
      </c>
      <c r="J108" s="4">
        <v>0.058</v>
      </c>
      <c r="K108" s="4">
        <v>1.332</v>
      </c>
      <c r="L108" s="4">
        <v>26.442</v>
      </c>
      <c r="M108" s="4">
        <v>0</v>
      </c>
      <c r="N108" s="4">
        <v>19.425</v>
      </c>
      <c r="O108" s="4">
        <v>11.433</v>
      </c>
      <c r="P108" s="2">
        <v>98.91300000000001</v>
      </c>
      <c r="Q108" s="4">
        <v>0.008</v>
      </c>
      <c r="R108" s="4">
        <v>0.007</v>
      </c>
      <c r="S108" s="4">
        <v>0.012</v>
      </c>
      <c r="T108" s="4">
        <v>3.99</v>
      </c>
      <c r="U108" s="4">
        <v>5.436</v>
      </c>
      <c r="V108" s="4">
        <v>0.009</v>
      </c>
      <c r="W108" s="4">
        <v>0.237</v>
      </c>
      <c r="X108" s="4">
        <v>5.548</v>
      </c>
      <c r="Y108" s="4">
        <v>0</v>
      </c>
      <c r="Z108" s="4">
        <v>4.803</v>
      </c>
      <c r="AA108" s="2">
        <v>24.945</v>
      </c>
      <c r="AB108" s="1">
        <v>0.42329726288987907</v>
      </c>
      <c r="AC108" s="1">
        <v>0.576702737110121</v>
      </c>
      <c r="AD108" s="1">
        <v>0.039</v>
      </c>
      <c r="AE108" s="1">
        <v>2.452</v>
      </c>
      <c r="AF108" s="1">
        <v>61.3</v>
      </c>
      <c r="AG108" s="1">
        <v>2.351</v>
      </c>
      <c r="AH108" s="1">
        <v>-0.022999999999999243</v>
      </c>
      <c r="AI108" s="5">
        <v>277.412</v>
      </c>
      <c r="AJ108" s="5">
        <v>332.82748</v>
      </c>
      <c r="AK108" s="1">
        <v>2.6473080840229155</v>
      </c>
      <c r="AL108" s="5">
        <v>298.61465690642905</v>
      </c>
      <c r="AM108" s="1">
        <v>2.494329726288988</v>
      </c>
      <c r="AN108" s="5">
        <v>328.8455913430936</v>
      </c>
      <c r="AO108" s="1">
        <v>2.435473823042648</v>
      </c>
      <c r="AP108" s="5">
        <v>276.1473200071292</v>
      </c>
      <c r="AQ108" s="5">
        <v>269.14</v>
      </c>
      <c r="AR108" s="5">
        <v>290.51</v>
      </c>
      <c r="AS108" s="10">
        <v>-32.1027</v>
      </c>
      <c r="AT108" s="10">
        <v>-9.98927</v>
      </c>
      <c r="AU108" s="26"/>
      <c r="AV108" s="26"/>
      <c r="AW108" s="26"/>
      <c r="AX108" s="26"/>
      <c r="BA108" s="26"/>
      <c r="BB108" s="26"/>
      <c r="BC108" s="26"/>
      <c r="BD108" s="26"/>
      <c r="BE108" s="26"/>
      <c r="BG108" s="26"/>
      <c r="BH108" s="26"/>
      <c r="BI108" s="26"/>
      <c r="BJ108" s="26"/>
      <c r="BK108" s="26"/>
      <c r="BL108" s="26"/>
      <c r="BM108" s="26"/>
      <c r="BO108" s="26"/>
      <c r="BP108" s="26"/>
      <c r="BQ108" s="26"/>
      <c r="BR108" s="26"/>
      <c r="BS108" s="26"/>
      <c r="BU108" s="26"/>
      <c r="BW108" s="26"/>
      <c r="BX108" s="26"/>
      <c r="BZ108" s="26"/>
      <c r="CA108" s="26"/>
      <c r="CB108" s="26"/>
      <c r="CE108" s="26"/>
      <c r="CF108" s="26"/>
      <c r="CG108" s="26"/>
      <c r="CH108" s="26"/>
      <c r="CJ108" s="26"/>
      <c r="CP108" s="26"/>
      <c r="CQ108" s="26"/>
      <c r="CR108" s="26"/>
      <c r="CS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P108" s="26"/>
      <c r="DQ108" s="26"/>
      <c r="DR108" s="26"/>
      <c r="DS108" s="26"/>
      <c r="DW108" s="26"/>
      <c r="DX108" s="26"/>
      <c r="DZ108" s="26"/>
      <c r="EA108" s="26"/>
      <c r="EB108" s="26"/>
      <c r="EC108" s="26"/>
      <c r="ED108" s="26"/>
      <c r="EE108" s="26"/>
      <c r="EF108" s="26"/>
      <c r="EG108" s="26"/>
    </row>
    <row r="109" spans="3:137" s="22" customFormat="1" ht="12.75">
      <c r="C109" s="2" t="s">
        <v>26</v>
      </c>
      <c r="D109" s="46" t="s">
        <v>29</v>
      </c>
      <c r="E109" s="4">
        <v>0</v>
      </c>
      <c r="F109" s="4">
        <v>0.189</v>
      </c>
      <c r="G109" s="4">
        <v>0.047</v>
      </c>
      <c r="H109" s="4">
        <v>22.489</v>
      </c>
      <c r="I109" s="4">
        <v>17.192</v>
      </c>
      <c r="J109" s="4">
        <v>0.094</v>
      </c>
      <c r="K109" s="4">
        <v>1.104</v>
      </c>
      <c r="L109" s="4">
        <v>26.271</v>
      </c>
      <c r="M109" s="4">
        <v>0.03</v>
      </c>
      <c r="N109" s="4">
        <v>19.552</v>
      </c>
      <c r="O109" s="4">
        <v>11.379</v>
      </c>
      <c r="P109" s="2">
        <v>98.347</v>
      </c>
      <c r="Q109" s="4">
        <v>0</v>
      </c>
      <c r="R109" s="4">
        <v>0.051</v>
      </c>
      <c r="S109" s="4">
        <v>0.011</v>
      </c>
      <c r="T109" s="4">
        <v>3.965</v>
      </c>
      <c r="U109" s="4">
        <v>5.402</v>
      </c>
      <c r="V109" s="4">
        <v>0.015</v>
      </c>
      <c r="W109" s="4">
        <v>0.197</v>
      </c>
      <c r="X109" s="4">
        <v>5.538</v>
      </c>
      <c r="Y109" s="4">
        <v>0.005</v>
      </c>
      <c r="Z109" s="4">
        <v>4.858</v>
      </c>
      <c r="AA109" s="2">
        <v>24.937</v>
      </c>
      <c r="AB109" s="1">
        <v>0.4232945446781253</v>
      </c>
      <c r="AC109" s="1">
        <v>0.5767054553218747</v>
      </c>
      <c r="AD109" s="1">
        <v>0.073</v>
      </c>
      <c r="AE109" s="1">
        <v>2.4619999999999997</v>
      </c>
      <c r="AF109" s="1">
        <v>61.55</v>
      </c>
      <c r="AG109" s="1">
        <v>2.396</v>
      </c>
      <c r="AH109" s="1">
        <v>0.02499999999999919</v>
      </c>
      <c r="AI109" s="5">
        <v>278.472</v>
      </c>
      <c r="AJ109" s="5">
        <v>334.43737999999996</v>
      </c>
      <c r="AK109" s="1">
        <v>2.6923061812746876</v>
      </c>
      <c r="AL109" s="5">
        <v>303.3844552151169</v>
      </c>
      <c r="AM109" s="1">
        <v>2.504329454467812</v>
      </c>
      <c r="AN109" s="5">
        <v>330.440547987616</v>
      </c>
      <c r="AO109" s="1">
        <v>2.44547436233586</v>
      </c>
      <c r="AP109" s="5">
        <v>277.20937728006834</v>
      </c>
      <c r="AQ109" s="5">
        <v>265.7</v>
      </c>
      <c r="AR109" s="5">
        <v>286.25</v>
      </c>
      <c r="AS109" s="10">
        <v>-32.5338</v>
      </c>
      <c r="AT109" s="10">
        <v>-10.47866</v>
      </c>
      <c r="AU109" s="26"/>
      <c r="AV109" s="26"/>
      <c r="AW109" s="26"/>
      <c r="AX109" s="26"/>
      <c r="BA109" s="26"/>
      <c r="BB109" s="26"/>
      <c r="BC109" s="26"/>
      <c r="BD109" s="26"/>
      <c r="BE109" s="26"/>
      <c r="BG109" s="26"/>
      <c r="BH109" s="26"/>
      <c r="BI109" s="26"/>
      <c r="BJ109" s="26"/>
      <c r="BK109" s="26"/>
      <c r="BL109" s="26"/>
      <c r="BM109" s="26"/>
      <c r="BO109" s="26"/>
      <c r="BP109" s="26"/>
      <c r="BQ109" s="26"/>
      <c r="BR109" s="26"/>
      <c r="BS109" s="26"/>
      <c r="BU109" s="26"/>
      <c r="BW109" s="26"/>
      <c r="BX109" s="26"/>
      <c r="BZ109" s="26"/>
      <c r="CA109" s="26"/>
      <c r="CB109" s="26"/>
      <c r="CE109" s="26"/>
      <c r="CF109" s="26"/>
      <c r="CG109" s="26"/>
      <c r="CH109" s="26"/>
      <c r="CJ109" s="26"/>
      <c r="CP109" s="26"/>
      <c r="CQ109" s="26"/>
      <c r="CR109" s="26"/>
      <c r="CS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P109" s="26"/>
      <c r="DQ109" s="26"/>
      <c r="DR109" s="26"/>
      <c r="DS109" s="26"/>
      <c r="DW109" s="26"/>
      <c r="DX109" s="26"/>
      <c r="DZ109" s="26"/>
      <c r="EA109" s="26"/>
      <c r="EB109" s="26"/>
      <c r="EC109" s="26"/>
      <c r="ED109" s="26"/>
      <c r="EE109" s="26"/>
      <c r="EF109" s="26"/>
      <c r="EG109" s="26"/>
    </row>
    <row r="110" spans="3:137" s="22" customFormat="1" ht="12.75">
      <c r="C110" s="2" t="s">
        <v>26</v>
      </c>
      <c r="D110" s="46" t="s">
        <v>29</v>
      </c>
      <c r="E110" s="4">
        <v>0.053</v>
      </c>
      <c r="F110" s="4">
        <v>0.024</v>
      </c>
      <c r="G110" s="4">
        <v>0.082</v>
      </c>
      <c r="H110" s="4">
        <v>22.33</v>
      </c>
      <c r="I110" s="4">
        <v>17.541</v>
      </c>
      <c r="J110" s="4">
        <v>0.049</v>
      </c>
      <c r="K110" s="4">
        <v>1.371</v>
      </c>
      <c r="L110" s="4">
        <v>26.177</v>
      </c>
      <c r="M110" s="4">
        <v>0</v>
      </c>
      <c r="N110" s="4">
        <v>19.211</v>
      </c>
      <c r="O110" s="4">
        <v>11.353</v>
      </c>
      <c r="P110" s="2">
        <v>98.191</v>
      </c>
      <c r="Q110" s="4">
        <v>0.022</v>
      </c>
      <c r="R110" s="4">
        <v>0.006</v>
      </c>
      <c r="S110" s="4">
        <v>0.019</v>
      </c>
      <c r="T110" s="4">
        <v>3.945</v>
      </c>
      <c r="U110" s="4">
        <v>5.524</v>
      </c>
      <c r="V110" s="4">
        <v>0.008</v>
      </c>
      <c r="W110" s="4">
        <v>0.245</v>
      </c>
      <c r="X110" s="4">
        <v>5.531</v>
      </c>
      <c r="Y110" s="4">
        <v>0</v>
      </c>
      <c r="Z110" s="4">
        <v>4.784</v>
      </c>
      <c r="AA110" s="2">
        <v>24.978999999999996</v>
      </c>
      <c r="AB110" s="1">
        <v>0.41662266342802834</v>
      </c>
      <c r="AC110" s="1">
        <v>0.5833773365719717</v>
      </c>
      <c r="AD110" s="1">
        <v>0.066</v>
      </c>
      <c r="AE110" s="1">
        <v>2.4690000000000003</v>
      </c>
      <c r="AF110" s="1">
        <v>61.725</v>
      </c>
      <c r="AG110" s="1">
        <v>2.315</v>
      </c>
      <c r="AH110" s="1">
        <v>-0.03699999999999981</v>
      </c>
      <c r="AI110" s="5">
        <v>279.21400000000006</v>
      </c>
      <c r="AJ110" s="5">
        <v>335.56431000000003</v>
      </c>
      <c r="AK110" s="1">
        <v>2.6066358643996193</v>
      </c>
      <c r="AL110" s="5">
        <v>294.30340162635963</v>
      </c>
      <c r="AM110" s="1">
        <v>2.5106622663428033</v>
      </c>
      <c r="AN110" s="5">
        <v>331.45063148167714</v>
      </c>
      <c r="AO110" s="1">
        <v>2.4537980635758796</v>
      </c>
      <c r="AP110" s="5">
        <v>278.0933543517584</v>
      </c>
      <c r="AQ110" s="5">
        <v>275.47</v>
      </c>
      <c r="AR110" s="5">
        <v>299.17</v>
      </c>
      <c r="AS110" s="10">
        <v>-31.0668</v>
      </c>
      <c r="AT110" s="10">
        <v>-9.85217</v>
      </c>
      <c r="AU110" s="26"/>
      <c r="AV110" s="26"/>
      <c r="AW110" s="26"/>
      <c r="AX110" s="26"/>
      <c r="BA110" s="26"/>
      <c r="BB110" s="26"/>
      <c r="BC110" s="26"/>
      <c r="BD110" s="26"/>
      <c r="BE110" s="26"/>
      <c r="BG110" s="26"/>
      <c r="BH110" s="26"/>
      <c r="BI110" s="26"/>
      <c r="BJ110" s="26"/>
      <c r="BK110" s="26"/>
      <c r="BL110" s="26"/>
      <c r="BM110" s="26"/>
      <c r="BO110" s="26"/>
      <c r="BP110" s="26"/>
      <c r="BQ110" s="26"/>
      <c r="BR110" s="26"/>
      <c r="BS110" s="26"/>
      <c r="BU110" s="26"/>
      <c r="BW110" s="26"/>
      <c r="BX110" s="26"/>
      <c r="BZ110" s="26"/>
      <c r="CA110" s="26"/>
      <c r="CB110" s="26"/>
      <c r="CE110" s="26"/>
      <c r="CF110" s="26"/>
      <c r="CG110" s="26"/>
      <c r="CH110" s="26"/>
      <c r="CJ110" s="26"/>
      <c r="CP110" s="26"/>
      <c r="CQ110" s="26"/>
      <c r="CR110" s="26"/>
      <c r="CS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P110" s="26"/>
      <c r="DQ110" s="26"/>
      <c r="DR110" s="26"/>
      <c r="DS110" s="26"/>
      <c r="DW110" s="26"/>
      <c r="DX110" s="26"/>
      <c r="DZ110" s="26"/>
      <c r="EA110" s="26"/>
      <c r="EB110" s="26"/>
      <c r="EC110" s="26"/>
      <c r="ED110" s="26"/>
      <c r="EE110" s="26"/>
      <c r="EF110" s="26"/>
      <c r="EG110" s="26"/>
    </row>
    <row r="111" spans="3:137" s="22" customFormat="1" ht="12.75">
      <c r="C111" s="2" t="s">
        <v>26</v>
      </c>
      <c r="D111" s="46" t="s">
        <v>29</v>
      </c>
      <c r="E111" s="4">
        <v>0.028</v>
      </c>
      <c r="F111" s="4">
        <v>0.034</v>
      </c>
      <c r="G111" s="4">
        <v>0.128</v>
      </c>
      <c r="H111" s="4">
        <v>22.697</v>
      </c>
      <c r="I111" s="4">
        <v>16.662</v>
      </c>
      <c r="J111" s="4">
        <v>0.041</v>
      </c>
      <c r="K111" s="4">
        <v>1.439</v>
      </c>
      <c r="L111" s="4">
        <v>25.965</v>
      </c>
      <c r="M111" s="4">
        <v>0.007</v>
      </c>
      <c r="N111" s="4">
        <v>18.85</v>
      </c>
      <c r="O111" s="4">
        <v>11.183</v>
      </c>
      <c r="P111" s="2">
        <v>97.03399999999999</v>
      </c>
      <c r="Q111" s="4">
        <v>0.012</v>
      </c>
      <c r="R111" s="4">
        <v>0.009</v>
      </c>
      <c r="S111" s="4">
        <v>0.029</v>
      </c>
      <c r="T111" s="4">
        <v>4.071</v>
      </c>
      <c r="U111" s="4">
        <v>5.327</v>
      </c>
      <c r="V111" s="4">
        <v>0.007</v>
      </c>
      <c r="W111" s="4">
        <v>0.261</v>
      </c>
      <c r="X111" s="4">
        <v>5.569</v>
      </c>
      <c r="Y111" s="4">
        <v>0.001</v>
      </c>
      <c r="Z111" s="4">
        <v>4.765</v>
      </c>
      <c r="AA111" s="2">
        <v>21.651</v>
      </c>
      <c r="AB111" s="1">
        <v>0.4331772717599489</v>
      </c>
      <c r="AC111" s="1">
        <v>0.5668227282400511</v>
      </c>
      <c r="AD111" s="1">
        <v>0.079</v>
      </c>
      <c r="AE111" s="1">
        <v>2.431</v>
      </c>
      <c r="AF111" s="1">
        <v>60.775</v>
      </c>
      <c r="AG111" s="1">
        <v>2.3339999999999996</v>
      </c>
      <c r="AH111" s="1">
        <v>6.661338147750939E-16</v>
      </c>
      <c r="AI111" s="5">
        <v>275.186</v>
      </c>
      <c r="AJ111" s="5">
        <v>329.44669</v>
      </c>
      <c r="AK111" s="1">
        <v>2.637224090231964</v>
      </c>
      <c r="AL111" s="5">
        <v>297.54575356458815</v>
      </c>
      <c r="AM111" s="1">
        <v>2.474317727175995</v>
      </c>
      <c r="AN111" s="5">
        <v>325.65367748457123</v>
      </c>
      <c r="AO111" s="1">
        <v>2.412513629282826</v>
      </c>
      <c r="AP111" s="5">
        <v>273.70894742983614</v>
      </c>
      <c r="AQ111" s="5">
        <v>264.21</v>
      </c>
      <c r="AR111" s="5">
        <v>283.41</v>
      </c>
      <c r="AS111" s="10">
        <v>-32.9688</v>
      </c>
      <c r="AT111" s="10">
        <v>-10.57372</v>
      </c>
      <c r="AU111" s="26"/>
      <c r="AV111" s="26"/>
      <c r="AW111" s="26"/>
      <c r="AX111" s="26"/>
      <c r="BA111" s="26"/>
      <c r="BB111" s="26"/>
      <c r="BC111" s="26"/>
      <c r="BD111" s="26"/>
      <c r="BE111" s="26"/>
      <c r="BG111" s="26"/>
      <c r="BH111" s="26"/>
      <c r="BI111" s="26"/>
      <c r="BJ111" s="26"/>
      <c r="BK111" s="26"/>
      <c r="BL111" s="26"/>
      <c r="BM111" s="26"/>
      <c r="BO111" s="26"/>
      <c r="BP111" s="26"/>
      <c r="BQ111" s="26"/>
      <c r="BR111" s="26"/>
      <c r="BS111" s="26"/>
      <c r="BU111" s="26"/>
      <c r="BW111" s="26"/>
      <c r="BX111" s="26"/>
      <c r="BZ111" s="26"/>
      <c r="CA111" s="26"/>
      <c r="CB111" s="26"/>
      <c r="CE111" s="26"/>
      <c r="CF111" s="26"/>
      <c r="CG111" s="26"/>
      <c r="CH111" s="26"/>
      <c r="CJ111" s="26"/>
      <c r="CP111" s="26"/>
      <c r="CQ111" s="26"/>
      <c r="CR111" s="26"/>
      <c r="CS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P111" s="26"/>
      <c r="DQ111" s="26"/>
      <c r="DR111" s="26"/>
      <c r="DS111" s="26"/>
      <c r="DW111" s="26"/>
      <c r="DX111" s="26"/>
      <c r="DZ111" s="26"/>
      <c r="EA111" s="26"/>
      <c r="EB111" s="26"/>
      <c r="EC111" s="26"/>
      <c r="ED111" s="26"/>
      <c r="EE111" s="26"/>
      <c r="EF111" s="26"/>
      <c r="EG111" s="26"/>
    </row>
    <row r="112" spans="3:137" s="22" customFormat="1" ht="12.75">
      <c r="C112" s="2" t="s">
        <v>26</v>
      </c>
      <c r="D112" s="46" t="s">
        <v>30</v>
      </c>
      <c r="E112" s="4">
        <v>0.032</v>
      </c>
      <c r="F112" s="4">
        <v>0.073</v>
      </c>
      <c r="G112" s="4">
        <v>0.036</v>
      </c>
      <c r="H112" s="4">
        <v>27.577</v>
      </c>
      <c r="I112" s="4">
        <v>14.118</v>
      </c>
      <c r="J112" s="4">
        <v>0.045</v>
      </c>
      <c r="K112" s="4">
        <v>0.759</v>
      </c>
      <c r="L112" s="4">
        <v>25.177</v>
      </c>
      <c r="M112" s="4">
        <v>0.022</v>
      </c>
      <c r="N112" s="4">
        <v>19.848</v>
      </c>
      <c r="O112" s="4">
        <v>11.171</v>
      </c>
      <c r="P112" s="2">
        <v>98.858</v>
      </c>
      <c r="Q112" s="4">
        <v>0.013</v>
      </c>
      <c r="R112" s="4">
        <v>0.02</v>
      </c>
      <c r="S112" s="4">
        <v>0.008</v>
      </c>
      <c r="T112" s="4">
        <v>4.952</v>
      </c>
      <c r="U112" s="4">
        <v>4.518</v>
      </c>
      <c r="V112" s="4">
        <v>0.007</v>
      </c>
      <c r="W112" s="4">
        <v>0.138</v>
      </c>
      <c r="X112" s="4">
        <v>5.406</v>
      </c>
      <c r="Y112" s="4">
        <v>0.004</v>
      </c>
      <c r="Z112" s="4">
        <v>5.023</v>
      </c>
      <c r="AA112" s="2">
        <v>20.089</v>
      </c>
      <c r="AB112" s="1">
        <v>0.5229144667370644</v>
      </c>
      <c r="AC112" s="1">
        <v>0.47708553326293557</v>
      </c>
      <c r="AD112" s="1">
        <v>0.049</v>
      </c>
      <c r="AE112" s="1">
        <v>2.5940000000000003</v>
      </c>
      <c r="AF112" s="1">
        <v>64.85</v>
      </c>
      <c r="AG112" s="1">
        <v>2.4289999999999994</v>
      </c>
      <c r="AH112" s="1">
        <v>-0.04399999999999826</v>
      </c>
      <c r="AI112" s="5">
        <v>292.46400000000006</v>
      </c>
      <c r="AJ112" s="5">
        <v>355.68806000000006</v>
      </c>
      <c r="AK112" s="1">
        <v>2.7950401267159446</v>
      </c>
      <c r="AL112" s="5">
        <v>314.27425343189014</v>
      </c>
      <c r="AM112" s="1">
        <v>2.6462914466737066</v>
      </c>
      <c r="AN112" s="5">
        <v>353.0834857444562</v>
      </c>
      <c r="AO112" s="1">
        <v>2.557709769799367</v>
      </c>
      <c r="AP112" s="5">
        <v>289.1287775526928</v>
      </c>
      <c r="AQ112" s="5">
        <v>285.35</v>
      </c>
      <c r="AR112" s="5">
        <v>306.28</v>
      </c>
      <c r="AS112" s="10">
        <v>-31.3914</v>
      </c>
      <c r="AT112" s="10">
        <v>-9.95666</v>
      </c>
      <c r="AU112" s="26"/>
      <c r="AV112" s="26"/>
      <c r="AW112" s="26"/>
      <c r="AX112" s="26"/>
      <c r="BA112" s="26"/>
      <c r="BB112" s="26"/>
      <c r="BC112" s="26"/>
      <c r="BD112" s="26"/>
      <c r="BE112" s="26"/>
      <c r="BG112" s="26"/>
      <c r="BH112" s="26"/>
      <c r="BI112" s="26"/>
      <c r="BJ112" s="26"/>
      <c r="BK112" s="26"/>
      <c r="BL112" s="26"/>
      <c r="BM112" s="26"/>
      <c r="BO112" s="26"/>
      <c r="BP112" s="26"/>
      <c r="BQ112" s="26"/>
      <c r="BR112" s="26"/>
      <c r="BS112" s="26"/>
      <c r="BU112" s="26"/>
      <c r="BW112" s="26"/>
      <c r="BX112" s="26"/>
      <c r="BZ112" s="26"/>
      <c r="CA112" s="26"/>
      <c r="CB112" s="26"/>
      <c r="CE112" s="26"/>
      <c r="CF112" s="26"/>
      <c r="CG112" s="26"/>
      <c r="CH112" s="26"/>
      <c r="CJ112" s="26"/>
      <c r="CP112" s="26"/>
      <c r="CQ112" s="26"/>
      <c r="CR112" s="26"/>
      <c r="CS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P112" s="26"/>
      <c r="DQ112" s="26"/>
      <c r="DR112" s="26"/>
      <c r="DS112" s="26"/>
      <c r="DW112" s="26"/>
      <c r="DX112" s="26"/>
      <c r="DZ112" s="26"/>
      <c r="EA112" s="26"/>
      <c r="EB112" s="26"/>
      <c r="EC112" s="26"/>
      <c r="ED112" s="26"/>
      <c r="EE112" s="26"/>
      <c r="EF112" s="26"/>
      <c r="EG112" s="26"/>
    </row>
    <row r="113" spans="3:137" s="22" customFormat="1" ht="12.75">
      <c r="C113" s="2" t="s">
        <v>26</v>
      </c>
      <c r="D113" s="46" t="s">
        <v>30</v>
      </c>
      <c r="E113" s="4">
        <v>0</v>
      </c>
      <c r="F113" s="4">
        <v>0</v>
      </c>
      <c r="G113" s="4">
        <v>0.032</v>
      </c>
      <c r="H113" s="4">
        <v>27.047</v>
      </c>
      <c r="I113" s="4">
        <v>14.584</v>
      </c>
      <c r="J113" s="4">
        <v>0.054</v>
      </c>
      <c r="K113" s="4">
        <v>0.744</v>
      </c>
      <c r="L113" s="4">
        <v>25.722</v>
      </c>
      <c r="M113" s="4">
        <v>0</v>
      </c>
      <c r="N113" s="4">
        <v>20.585</v>
      </c>
      <c r="O113" s="4">
        <v>11.388</v>
      </c>
      <c r="P113" s="2">
        <v>100.156</v>
      </c>
      <c r="Q113" s="4">
        <v>0</v>
      </c>
      <c r="R113" s="4">
        <v>0</v>
      </c>
      <c r="S113" s="4">
        <v>0.007</v>
      </c>
      <c r="T113" s="4">
        <v>4.764</v>
      </c>
      <c r="U113" s="4">
        <v>4.579</v>
      </c>
      <c r="V113" s="4">
        <v>0.009</v>
      </c>
      <c r="W113" s="4">
        <v>0.133</v>
      </c>
      <c r="X113" s="4">
        <v>5.418</v>
      </c>
      <c r="Y113" s="4">
        <v>0</v>
      </c>
      <c r="Z113" s="4">
        <v>5.11</v>
      </c>
      <c r="AA113" s="2">
        <v>20.02</v>
      </c>
      <c r="AB113" s="1">
        <v>0.509900460237611</v>
      </c>
      <c r="AC113" s="1">
        <v>0.49009953976238896</v>
      </c>
      <c r="AD113" s="1">
        <v>0.014</v>
      </c>
      <c r="AE113" s="1">
        <v>2.582</v>
      </c>
      <c r="AF113" s="1">
        <v>64.55</v>
      </c>
      <c r="AG113" s="1">
        <v>2.5280000000000005</v>
      </c>
      <c r="AH113" s="1">
        <v>-0.013000000000000442</v>
      </c>
      <c r="AI113" s="5">
        <v>291.192</v>
      </c>
      <c r="AJ113" s="5">
        <v>353.75618</v>
      </c>
      <c r="AK113" s="1">
        <v>2.884930322166328</v>
      </c>
      <c r="AL113" s="5">
        <v>323.80261414963076</v>
      </c>
      <c r="AM113" s="1">
        <v>2.6329900460237607</v>
      </c>
      <c r="AN113" s="5">
        <v>350.96191234078987</v>
      </c>
      <c r="AO113" s="1">
        <v>2.548291748688858</v>
      </c>
      <c r="AP113" s="5">
        <v>288.1285837107567</v>
      </c>
      <c r="AQ113" s="5">
        <v>280.04</v>
      </c>
      <c r="AR113" s="5">
        <v>300.03</v>
      </c>
      <c r="AS113" s="10">
        <v>-31.9137</v>
      </c>
      <c r="AT113" s="10">
        <v>-9.93336</v>
      </c>
      <c r="AU113" s="26"/>
      <c r="AV113" s="26"/>
      <c r="AW113" s="26"/>
      <c r="AX113" s="26"/>
      <c r="AZ113" s="43"/>
      <c r="BA113" s="26"/>
      <c r="BB113" s="26"/>
      <c r="BC113" s="26"/>
      <c r="BD113" s="26"/>
      <c r="BE113" s="26"/>
      <c r="BG113" s="26"/>
      <c r="BH113" s="26"/>
      <c r="BI113" s="26"/>
      <c r="BJ113" s="26"/>
      <c r="BK113" s="26"/>
      <c r="BL113" s="26"/>
      <c r="BM113" s="26"/>
      <c r="BO113" s="26"/>
      <c r="BP113" s="26"/>
      <c r="BQ113" s="26"/>
      <c r="BR113" s="26"/>
      <c r="BS113" s="26"/>
      <c r="BU113" s="26"/>
      <c r="BW113" s="26"/>
      <c r="BX113" s="26"/>
      <c r="BZ113" s="26"/>
      <c r="CA113" s="26"/>
      <c r="CB113" s="26"/>
      <c r="CE113" s="26"/>
      <c r="CF113" s="26"/>
      <c r="CG113" s="26"/>
      <c r="CH113" s="26"/>
      <c r="CJ113" s="26"/>
      <c r="CP113" s="26"/>
      <c r="CQ113" s="26"/>
      <c r="CR113" s="26"/>
      <c r="CS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P113" s="26"/>
      <c r="DQ113" s="26"/>
      <c r="DR113" s="26"/>
      <c r="DS113" s="26"/>
      <c r="DW113" s="26"/>
      <c r="DX113" s="26"/>
      <c r="DZ113" s="26"/>
      <c r="EA113" s="26"/>
      <c r="EB113" s="26"/>
      <c r="EC113" s="26"/>
      <c r="ED113" s="26"/>
      <c r="EE113" s="26"/>
      <c r="EF113" s="26"/>
      <c r="EG113" s="26"/>
    </row>
    <row r="114" spans="3:137" s="22" customFormat="1" ht="12.75">
      <c r="C114" s="2" t="s">
        <v>26</v>
      </c>
      <c r="D114" s="46" t="s">
        <v>30</v>
      </c>
      <c r="E114" s="4">
        <v>0.077</v>
      </c>
      <c r="F114" s="4">
        <v>0.011</v>
      </c>
      <c r="G114" s="4">
        <v>0</v>
      </c>
      <c r="H114" s="4">
        <v>27.747</v>
      </c>
      <c r="I114" s="4">
        <v>14.571</v>
      </c>
      <c r="J114" s="4">
        <v>0.044</v>
      </c>
      <c r="K114" s="4">
        <v>0.719</v>
      </c>
      <c r="L114" s="4">
        <v>25.189</v>
      </c>
      <c r="M114" s="4">
        <v>0</v>
      </c>
      <c r="N114" s="4">
        <v>20.526</v>
      </c>
      <c r="O114" s="4">
        <v>11.338</v>
      </c>
      <c r="P114" s="2">
        <v>100.222</v>
      </c>
      <c r="Q114" s="4">
        <v>0.031</v>
      </c>
      <c r="R114" s="4">
        <v>0.003</v>
      </c>
      <c r="S114" s="4">
        <v>0</v>
      </c>
      <c r="T114" s="4">
        <v>4.909</v>
      </c>
      <c r="U114" s="4">
        <v>4.595</v>
      </c>
      <c r="V114" s="4">
        <v>0.007</v>
      </c>
      <c r="W114" s="4">
        <v>0.129</v>
      </c>
      <c r="X114" s="4">
        <v>5.329</v>
      </c>
      <c r="Y114" s="4">
        <v>0</v>
      </c>
      <c r="Z114" s="4">
        <v>5.118</v>
      </c>
      <c r="AA114" s="2">
        <v>20.121000000000002</v>
      </c>
      <c r="AB114" s="1">
        <v>0.5165193602693603</v>
      </c>
      <c r="AC114" s="1">
        <v>0.4834806397306397</v>
      </c>
      <c r="AD114" s="1">
        <v>0.034</v>
      </c>
      <c r="AE114" s="1">
        <v>2.6710000000000003</v>
      </c>
      <c r="AF114" s="1">
        <v>66.775</v>
      </c>
      <c r="AG114" s="1">
        <v>2.447</v>
      </c>
      <c r="AH114" s="1">
        <v>-0.08699999999999875</v>
      </c>
      <c r="AI114" s="5">
        <v>300.62600000000003</v>
      </c>
      <c r="AJ114" s="5">
        <v>368.08429000000007</v>
      </c>
      <c r="AK114" s="1">
        <v>2.808563552188552</v>
      </c>
      <c r="AL114" s="5">
        <v>315.70773653198654</v>
      </c>
      <c r="AM114" s="1">
        <v>2.7226519360269363</v>
      </c>
      <c r="AN114" s="5">
        <v>365.26298379629634</v>
      </c>
      <c r="AO114" s="1">
        <v>2.635978558922559</v>
      </c>
      <c r="AP114" s="5">
        <v>297.44092295757576</v>
      </c>
      <c r="AQ114" s="5">
        <v>299.54</v>
      </c>
      <c r="AR114" s="5">
        <v>331.2</v>
      </c>
      <c r="AS114" s="10">
        <v>-29.2502</v>
      </c>
      <c r="AT114" s="10">
        <v>-8.66044</v>
      </c>
      <c r="AU114" s="26"/>
      <c r="AV114" s="26"/>
      <c r="AW114" s="26"/>
      <c r="AX114" s="26"/>
      <c r="AZ114" s="43"/>
      <c r="BA114" s="26"/>
      <c r="BB114" s="26"/>
      <c r="BC114" s="26"/>
      <c r="BD114" s="26"/>
      <c r="BE114" s="26"/>
      <c r="BG114" s="26"/>
      <c r="BH114" s="26"/>
      <c r="BI114" s="26"/>
      <c r="BJ114" s="26"/>
      <c r="BK114" s="26"/>
      <c r="BL114" s="26"/>
      <c r="BM114" s="26"/>
      <c r="BO114" s="26"/>
      <c r="BP114" s="26"/>
      <c r="BQ114" s="26"/>
      <c r="BR114" s="26"/>
      <c r="BS114" s="26"/>
      <c r="BU114" s="26"/>
      <c r="BW114" s="26"/>
      <c r="BX114" s="26"/>
      <c r="BZ114" s="26"/>
      <c r="CA114" s="26"/>
      <c r="CB114" s="26"/>
      <c r="CE114" s="26"/>
      <c r="CF114" s="26"/>
      <c r="CG114" s="26"/>
      <c r="CH114" s="26"/>
      <c r="CJ114" s="26"/>
      <c r="CP114" s="26"/>
      <c r="CQ114" s="26"/>
      <c r="CR114" s="26"/>
      <c r="CS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P114" s="26"/>
      <c r="DQ114" s="26"/>
      <c r="DR114" s="26"/>
      <c r="DS114" s="26"/>
      <c r="DW114" s="26"/>
      <c r="DX114" s="26"/>
      <c r="DZ114" s="26"/>
      <c r="EA114" s="26"/>
      <c r="EB114" s="26"/>
      <c r="EC114" s="26"/>
      <c r="ED114" s="26"/>
      <c r="EE114" s="26"/>
      <c r="EF114" s="26"/>
      <c r="EG114" s="26"/>
    </row>
    <row r="115" spans="3:137" s="22" customFormat="1" ht="12.75">
      <c r="C115" s="2" t="s">
        <v>26</v>
      </c>
      <c r="D115" s="46" t="s">
        <v>30</v>
      </c>
      <c r="E115" s="4">
        <v>0.02</v>
      </c>
      <c r="F115" s="4">
        <v>0.019</v>
      </c>
      <c r="G115" s="4">
        <v>0.017</v>
      </c>
      <c r="H115" s="4">
        <v>27.779</v>
      </c>
      <c r="I115" s="4">
        <v>14.257</v>
      </c>
      <c r="J115" s="4">
        <v>0.027</v>
      </c>
      <c r="K115" s="4">
        <v>0.717</v>
      </c>
      <c r="L115" s="4">
        <v>25.398</v>
      </c>
      <c r="M115" s="4">
        <v>0</v>
      </c>
      <c r="N115" s="4">
        <v>20.6</v>
      </c>
      <c r="O115" s="4">
        <v>11.342</v>
      </c>
      <c r="P115" s="2">
        <v>100.176</v>
      </c>
      <c r="Q115" s="4">
        <v>0.008</v>
      </c>
      <c r="R115" s="4">
        <v>0.005</v>
      </c>
      <c r="S115" s="4">
        <v>0.004</v>
      </c>
      <c r="T115" s="4">
        <v>4.913</v>
      </c>
      <c r="U115" s="4">
        <v>4.494</v>
      </c>
      <c r="V115" s="4">
        <v>0.004</v>
      </c>
      <c r="W115" s="4">
        <v>0.128</v>
      </c>
      <c r="X115" s="4">
        <v>5.371</v>
      </c>
      <c r="Y115" s="4">
        <v>0</v>
      </c>
      <c r="Z115" s="4">
        <v>5.135</v>
      </c>
      <c r="AA115" s="2">
        <v>20.061999999999998</v>
      </c>
      <c r="AB115" s="1">
        <v>0.5222706495163176</v>
      </c>
      <c r="AC115" s="1">
        <v>0.47772935048368237</v>
      </c>
      <c r="AD115" s="1">
        <v>0.021</v>
      </c>
      <c r="AE115" s="1">
        <v>2.6289999999999996</v>
      </c>
      <c r="AF115" s="1">
        <v>65.725</v>
      </c>
      <c r="AG115" s="1">
        <v>2.5060000000000002</v>
      </c>
      <c r="AH115" s="1">
        <v>-0.04500000000000026</v>
      </c>
      <c r="AI115" s="5">
        <v>296.174</v>
      </c>
      <c r="AJ115" s="5">
        <v>361.3227099999999</v>
      </c>
      <c r="AK115" s="1">
        <v>2.8715894546614225</v>
      </c>
      <c r="AL115" s="5">
        <v>322.3884821941108</v>
      </c>
      <c r="AM115" s="1">
        <v>2.6812270649516314</v>
      </c>
      <c r="AN115" s="5">
        <v>358.65571685978523</v>
      </c>
      <c r="AO115" s="1">
        <v>2.592837503135962</v>
      </c>
      <c r="AP115" s="5">
        <v>292.8593428330392</v>
      </c>
      <c r="AQ115" s="5">
        <v>288.75</v>
      </c>
      <c r="AR115" s="5">
        <v>312.28</v>
      </c>
      <c r="AS115" s="10">
        <v>-30.879</v>
      </c>
      <c r="AT115" s="10">
        <v>-9.52254</v>
      </c>
      <c r="AU115" s="26"/>
      <c r="AV115" s="26"/>
      <c r="AW115" s="26"/>
      <c r="AX115" s="26"/>
      <c r="AZ115" s="43"/>
      <c r="BA115" s="26"/>
      <c r="BB115" s="26"/>
      <c r="BC115" s="26"/>
      <c r="BD115" s="26"/>
      <c r="BE115" s="26"/>
      <c r="BG115" s="26"/>
      <c r="BH115" s="26"/>
      <c r="BI115" s="26"/>
      <c r="BJ115" s="26"/>
      <c r="BK115" s="26"/>
      <c r="BL115" s="26"/>
      <c r="BM115" s="26"/>
      <c r="BO115" s="26"/>
      <c r="BP115" s="26"/>
      <c r="BQ115" s="26"/>
      <c r="BR115" s="26"/>
      <c r="BS115" s="26"/>
      <c r="BU115" s="26"/>
      <c r="BW115" s="26"/>
      <c r="BX115" s="26"/>
      <c r="BZ115" s="26"/>
      <c r="CA115" s="26"/>
      <c r="CB115" s="26"/>
      <c r="CE115" s="26"/>
      <c r="CF115" s="26"/>
      <c r="CG115" s="26"/>
      <c r="CH115" s="26"/>
      <c r="CJ115" s="26"/>
      <c r="CP115" s="26"/>
      <c r="CQ115" s="26"/>
      <c r="CR115" s="26"/>
      <c r="CS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P115" s="26"/>
      <c r="DQ115" s="26"/>
      <c r="DR115" s="26"/>
      <c r="DS115" s="26"/>
      <c r="DW115" s="26"/>
      <c r="DX115" s="26"/>
      <c r="DZ115" s="26"/>
      <c r="EA115" s="26"/>
      <c r="EB115" s="26"/>
      <c r="EC115" s="26"/>
      <c r="ED115" s="26"/>
      <c r="EE115" s="26"/>
      <c r="EF115" s="26"/>
      <c r="EG115" s="26"/>
    </row>
    <row r="116" spans="3:137" s="22" customFormat="1" ht="12.75">
      <c r="C116" s="2" t="s">
        <v>26</v>
      </c>
      <c r="D116" s="46" t="s">
        <v>30</v>
      </c>
      <c r="E116" s="4">
        <v>0.022</v>
      </c>
      <c r="F116" s="4">
        <v>0.008</v>
      </c>
      <c r="G116" s="4">
        <v>0.019</v>
      </c>
      <c r="H116" s="4">
        <v>27.65</v>
      </c>
      <c r="I116" s="4">
        <v>14.517</v>
      </c>
      <c r="J116" s="4">
        <v>0.069</v>
      </c>
      <c r="K116" s="4">
        <v>0.683</v>
      </c>
      <c r="L116" s="4">
        <v>25.309</v>
      </c>
      <c r="M116" s="4">
        <v>0</v>
      </c>
      <c r="N116" s="4">
        <v>20.466</v>
      </c>
      <c r="O116" s="4">
        <v>11.333</v>
      </c>
      <c r="P116" s="2">
        <v>100.076</v>
      </c>
      <c r="Q116" s="4">
        <v>0.009</v>
      </c>
      <c r="R116" s="4">
        <v>0.002</v>
      </c>
      <c r="S116" s="4">
        <v>0.004</v>
      </c>
      <c r="T116" s="4">
        <v>4.894</v>
      </c>
      <c r="U116" s="4">
        <v>4.58</v>
      </c>
      <c r="V116" s="4">
        <v>0.011</v>
      </c>
      <c r="W116" s="4">
        <v>0.122</v>
      </c>
      <c r="X116" s="4">
        <v>5.357</v>
      </c>
      <c r="Y116" s="4">
        <v>0</v>
      </c>
      <c r="Z116" s="4">
        <v>5.105</v>
      </c>
      <c r="AA116" s="2">
        <v>20.084</v>
      </c>
      <c r="AB116" s="1">
        <v>0.5165716698332278</v>
      </c>
      <c r="AC116" s="1">
        <v>0.4834283301667722</v>
      </c>
      <c r="AD116" s="1">
        <v>0.019</v>
      </c>
      <c r="AE116" s="1">
        <v>2.643</v>
      </c>
      <c r="AF116" s="1">
        <v>66.075</v>
      </c>
      <c r="AG116" s="1">
        <v>2.4620000000000006</v>
      </c>
      <c r="AH116" s="1">
        <v>-0.06899999999999994</v>
      </c>
      <c r="AI116" s="5">
        <v>297.65799999999996</v>
      </c>
      <c r="AJ116" s="5">
        <v>363.57656999999995</v>
      </c>
      <c r="AK116" s="1">
        <v>2.82360016888326</v>
      </c>
      <c r="AL116" s="5">
        <v>317.3016179016256</v>
      </c>
      <c r="AM116" s="1">
        <v>2.6946571669833226</v>
      </c>
      <c r="AN116" s="5">
        <v>360.79781813383994</v>
      </c>
      <c r="AO116" s="1">
        <v>2.6079681807050874</v>
      </c>
      <c r="AP116" s="5">
        <v>294.4662207908803</v>
      </c>
      <c r="AQ116" s="5">
        <v>293.04</v>
      </c>
      <c r="AR116" s="5">
        <v>320.18</v>
      </c>
      <c r="AS116" s="10">
        <v>-30.0384</v>
      </c>
      <c r="AT116" s="10">
        <v>-9.0012</v>
      </c>
      <c r="AU116" s="26"/>
      <c r="AV116" s="26"/>
      <c r="AW116" s="26"/>
      <c r="AX116" s="26"/>
      <c r="AZ116" s="43"/>
      <c r="BA116" s="26"/>
      <c r="BB116" s="26"/>
      <c r="BC116" s="26"/>
      <c r="BD116" s="26"/>
      <c r="BE116" s="26"/>
      <c r="BG116" s="26"/>
      <c r="BH116" s="26"/>
      <c r="BI116" s="26"/>
      <c r="BJ116" s="26"/>
      <c r="BK116" s="26"/>
      <c r="BL116" s="26"/>
      <c r="BM116" s="26"/>
      <c r="BO116" s="26"/>
      <c r="BP116" s="26"/>
      <c r="BQ116" s="26"/>
      <c r="BR116" s="26"/>
      <c r="BS116" s="26"/>
      <c r="BU116" s="26"/>
      <c r="BW116" s="26"/>
      <c r="BX116" s="26"/>
      <c r="BZ116" s="26"/>
      <c r="CA116" s="26"/>
      <c r="CB116" s="26"/>
      <c r="CE116" s="26"/>
      <c r="CF116" s="26"/>
      <c r="CG116" s="26"/>
      <c r="CH116" s="26"/>
      <c r="CJ116" s="26"/>
      <c r="CP116" s="26"/>
      <c r="CQ116" s="26"/>
      <c r="CR116" s="26"/>
      <c r="CS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P116" s="26"/>
      <c r="DQ116" s="26"/>
      <c r="DR116" s="26"/>
      <c r="DS116" s="26"/>
      <c r="DW116" s="26"/>
      <c r="DX116" s="26"/>
      <c r="DZ116" s="26"/>
      <c r="EA116" s="26"/>
      <c r="EB116" s="26"/>
      <c r="EC116" s="26"/>
      <c r="ED116" s="26"/>
      <c r="EE116" s="26"/>
      <c r="EF116" s="26"/>
      <c r="EG116" s="26"/>
    </row>
    <row r="117" spans="3:137" s="22" customFormat="1" ht="12.75">
      <c r="C117" s="2" t="s">
        <v>26</v>
      </c>
      <c r="D117" s="46" t="s">
        <v>30</v>
      </c>
      <c r="E117" s="4">
        <v>0</v>
      </c>
      <c r="F117" s="4">
        <v>0.039</v>
      </c>
      <c r="G117" s="4">
        <v>0.026</v>
      </c>
      <c r="H117" s="4">
        <v>27.517</v>
      </c>
      <c r="I117" s="4">
        <v>14.172</v>
      </c>
      <c r="J117" s="4">
        <v>0.028</v>
      </c>
      <c r="K117" s="4">
        <v>0.745</v>
      </c>
      <c r="L117" s="4">
        <v>25.034</v>
      </c>
      <c r="M117" s="4">
        <v>0.002</v>
      </c>
      <c r="N117" s="4">
        <v>20.291</v>
      </c>
      <c r="O117" s="4">
        <v>11.206</v>
      </c>
      <c r="P117" s="2">
        <v>99.06</v>
      </c>
      <c r="Q117" s="4">
        <v>0</v>
      </c>
      <c r="R117" s="4">
        <v>0.011</v>
      </c>
      <c r="S117" s="4">
        <v>0.006</v>
      </c>
      <c r="T117" s="4">
        <v>4.926</v>
      </c>
      <c r="U117" s="4">
        <v>4.522</v>
      </c>
      <c r="V117" s="4">
        <v>0.005</v>
      </c>
      <c r="W117" s="4">
        <v>0.135</v>
      </c>
      <c r="X117" s="4">
        <v>5.359</v>
      </c>
      <c r="Y117" s="4">
        <v>0</v>
      </c>
      <c r="Z117" s="4">
        <v>5.119</v>
      </c>
      <c r="AA117" s="2">
        <v>20.083</v>
      </c>
      <c r="AB117" s="1">
        <v>0.5213801862828111</v>
      </c>
      <c r="AC117" s="1">
        <v>0.47861981371718887</v>
      </c>
      <c r="AD117" s="1">
        <v>0.023</v>
      </c>
      <c r="AE117" s="1">
        <v>2.641</v>
      </c>
      <c r="AF117" s="1">
        <v>66.025</v>
      </c>
      <c r="AG117" s="1">
        <v>2.4779999999999998</v>
      </c>
      <c r="AH117" s="1">
        <v>-0.06600000000000017</v>
      </c>
      <c r="AI117" s="5">
        <v>297.446</v>
      </c>
      <c r="AJ117" s="5">
        <v>363.25459</v>
      </c>
      <c r="AK117" s="1">
        <v>2.8429661303979676</v>
      </c>
      <c r="AL117" s="5">
        <v>319.35440982218455</v>
      </c>
      <c r="AM117" s="1">
        <v>2.693138018628281</v>
      </c>
      <c r="AN117" s="5">
        <v>360.5555139712108</v>
      </c>
      <c r="AO117" s="1">
        <v>2.6050141710414905</v>
      </c>
      <c r="AP117" s="5">
        <v>294.1525049646063</v>
      </c>
      <c r="AQ117" s="5">
        <v>292.52</v>
      </c>
      <c r="AR117" s="5">
        <v>318.96</v>
      </c>
      <c r="AS117" s="10">
        <v>-30.3395</v>
      </c>
      <c r="AT117" s="10">
        <v>-9.5424</v>
      </c>
      <c r="AU117" s="26"/>
      <c r="AV117" s="26"/>
      <c r="AW117" s="26"/>
      <c r="AX117" s="26"/>
      <c r="AZ117" s="43"/>
      <c r="BA117" s="26"/>
      <c r="BB117" s="26"/>
      <c r="BC117" s="26"/>
      <c r="BD117" s="26"/>
      <c r="BE117" s="26"/>
      <c r="BG117" s="26"/>
      <c r="BH117" s="26"/>
      <c r="BI117" s="26"/>
      <c r="BJ117" s="26"/>
      <c r="BK117" s="26"/>
      <c r="BL117" s="26"/>
      <c r="BM117" s="26"/>
      <c r="BO117" s="26"/>
      <c r="BP117" s="26"/>
      <c r="BQ117" s="26"/>
      <c r="BR117" s="26"/>
      <c r="BS117" s="26"/>
      <c r="BU117" s="26"/>
      <c r="BW117" s="26"/>
      <c r="BX117" s="26"/>
      <c r="BZ117" s="26"/>
      <c r="CA117" s="26"/>
      <c r="CB117" s="26"/>
      <c r="CE117" s="26"/>
      <c r="CF117" s="26"/>
      <c r="CG117" s="26"/>
      <c r="CH117" s="26"/>
      <c r="CJ117" s="26"/>
      <c r="CP117" s="26"/>
      <c r="CQ117" s="26"/>
      <c r="CR117" s="26"/>
      <c r="CS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P117" s="26"/>
      <c r="DQ117" s="26"/>
      <c r="DR117" s="26"/>
      <c r="DS117" s="26"/>
      <c r="DW117" s="26"/>
      <c r="DX117" s="26"/>
      <c r="DZ117" s="26"/>
      <c r="EA117" s="26"/>
      <c r="EB117" s="26"/>
      <c r="EC117" s="26"/>
      <c r="ED117" s="26"/>
      <c r="EE117" s="26"/>
      <c r="EF117" s="26"/>
      <c r="EG117" s="26"/>
    </row>
    <row r="118" spans="3:137" s="22" customFormat="1" ht="12.75">
      <c r="C118" s="2" t="s">
        <v>26</v>
      </c>
      <c r="D118" s="46" t="s">
        <v>30</v>
      </c>
      <c r="E118" s="4">
        <v>0.038</v>
      </c>
      <c r="F118" s="4">
        <v>0.043</v>
      </c>
      <c r="G118" s="4">
        <v>0.049</v>
      </c>
      <c r="H118" s="4">
        <v>27.122</v>
      </c>
      <c r="I118" s="4">
        <v>13.742</v>
      </c>
      <c r="J118" s="4">
        <v>0.008</v>
      </c>
      <c r="K118" s="4">
        <v>0.713</v>
      </c>
      <c r="L118" s="4">
        <v>24.7</v>
      </c>
      <c r="M118" s="4">
        <v>0</v>
      </c>
      <c r="N118" s="4">
        <v>19.543</v>
      </c>
      <c r="O118" s="4">
        <v>10.952</v>
      </c>
      <c r="P118" s="2">
        <v>96.91</v>
      </c>
      <c r="Q118" s="4">
        <v>0.016</v>
      </c>
      <c r="R118" s="4">
        <v>0.012</v>
      </c>
      <c r="S118" s="4">
        <v>0.011</v>
      </c>
      <c r="T118" s="4">
        <v>4.968</v>
      </c>
      <c r="U118" s="4">
        <v>4.486</v>
      </c>
      <c r="V118" s="4">
        <v>0.001</v>
      </c>
      <c r="W118" s="4">
        <v>0.132</v>
      </c>
      <c r="X118" s="4">
        <v>5.41</v>
      </c>
      <c r="Y118" s="4">
        <v>0</v>
      </c>
      <c r="Z118" s="4">
        <v>5.044</v>
      </c>
      <c r="AA118" s="2">
        <v>20.08</v>
      </c>
      <c r="AB118" s="1">
        <v>0.5254918552993442</v>
      </c>
      <c r="AC118" s="1">
        <v>0.47450814470065583</v>
      </c>
      <c r="AD118" s="1">
        <v>0.05</v>
      </c>
      <c r="AE118" s="1">
        <v>2.59</v>
      </c>
      <c r="AF118" s="1">
        <v>64.75</v>
      </c>
      <c r="AG118" s="1">
        <v>2.4539999999999997</v>
      </c>
      <c r="AH118" s="1">
        <v>-0.04100000000000037</v>
      </c>
      <c r="AI118" s="5">
        <v>292.04</v>
      </c>
      <c r="AJ118" s="5">
        <v>355.04409999999996</v>
      </c>
      <c r="AK118" s="1">
        <v>2.8218442987095407</v>
      </c>
      <c r="AL118" s="5">
        <v>317.11549566321133</v>
      </c>
      <c r="AM118" s="1">
        <v>2.6425491855299343</v>
      </c>
      <c r="AN118" s="5">
        <v>352.4865950920245</v>
      </c>
      <c r="AO118" s="1">
        <v>2.55319841590861</v>
      </c>
      <c r="AP118" s="5">
        <v>288.6496717694944</v>
      </c>
      <c r="AQ118" s="5">
        <v>283.93</v>
      </c>
      <c r="AR118" s="5">
        <v>304.28</v>
      </c>
      <c r="AS118" s="10">
        <v>-31.6243</v>
      </c>
      <c r="AT118" s="10">
        <v>-9.98834</v>
      </c>
      <c r="AU118" s="26"/>
      <c r="AV118" s="26"/>
      <c r="AW118" s="26"/>
      <c r="AX118" s="26"/>
      <c r="AZ118" s="43"/>
      <c r="BA118" s="26"/>
      <c r="BB118" s="26"/>
      <c r="BC118" s="26"/>
      <c r="BD118" s="26"/>
      <c r="BE118" s="26"/>
      <c r="BG118" s="26"/>
      <c r="BH118" s="26"/>
      <c r="BI118" s="26"/>
      <c r="BJ118" s="26"/>
      <c r="BK118" s="26"/>
      <c r="BL118" s="26"/>
      <c r="BM118" s="26"/>
      <c r="BO118" s="26"/>
      <c r="BP118" s="26"/>
      <c r="BQ118" s="26"/>
      <c r="BR118" s="26"/>
      <c r="BS118" s="26"/>
      <c r="BU118" s="26"/>
      <c r="BW118" s="26"/>
      <c r="BX118" s="26"/>
      <c r="BZ118" s="26"/>
      <c r="CA118" s="26"/>
      <c r="CB118" s="26"/>
      <c r="CE118" s="26"/>
      <c r="CF118" s="26"/>
      <c r="CG118" s="26"/>
      <c r="CH118" s="26"/>
      <c r="CJ118" s="26"/>
      <c r="CP118" s="26"/>
      <c r="CQ118" s="26"/>
      <c r="CR118" s="26"/>
      <c r="CS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P118" s="26"/>
      <c r="DQ118" s="26"/>
      <c r="DR118" s="26"/>
      <c r="DS118" s="26"/>
      <c r="DW118" s="26"/>
      <c r="DX118" s="26"/>
      <c r="DZ118" s="26"/>
      <c r="EA118" s="26"/>
      <c r="EB118" s="26"/>
      <c r="EC118" s="26"/>
      <c r="ED118" s="26"/>
      <c r="EE118" s="26"/>
      <c r="EF118" s="26"/>
      <c r="EG118" s="26"/>
    </row>
    <row r="119" spans="3:146" s="26" customFormat="1" ht="12.75">
      <c r="C119" s="2" t="s">
        <v>26</v>
      </c>
      <c r="D119" s="44" t="s">
        <v>30</v>
      </c>
      <c r="E119" s="2">
        <v>0.056</v>
      </c>
      <c r="F119" s="2">
        <v>1.464</v>
      </c>
      <c r="G119" s="2">
        <v>0.067</v>
      </c>
      <c r="H119" s="2">
        <v>26.243</v>
      </c>
      <c r="I119" s="2">
        <v>13.528</v>
      </c>
      <c r="J119" s="2">
        <v>0.214</v>
      </c>
      <c r="K119" s="2">
        <v>0.671</v>
      </c>
      <c r="L119" s="2">
        <v>26.205</v>
      </c>
      <c r="M119" s="2">
        <v>0.01</v>
      </c>
      <c r="N119" s="2">
        <v>19.068</v>
      </c>
      <c r="O119" s="2">
        <v>11.153</v>
      </c>
      <c r="P119" s="2">
        <v>98.679</v>
      </c>
      <c r="Q119" s="2">
        <v>0.023</v>
      </c>
      <c r="R119" s="2">
        <v>0.402</v>
      </c>
      <c r="S119" s="2">
        <v>0.015</v>
      </c>
      <c r="T119" s="2">
        <v>4.72</v>
      </c>
      <c r="U119" s="2">
        <v>4.337</v>
      </c>
      <c r="V119" s="2">
        <v>0.035</v>
      </c>
      <c r="W119" s="2">
        <v>0.122</v>
      </c>
      <c r="X119" s="2">
        <v>5.636</v>
      </c>
      <c r="Y119" s="2">
        <v>0.002</v>
      </c>
      <c r="Z119" s="2">
        <v>4.833</v>
      </c>
      <c r="AA119" s="2">
        <v>20.125</v>
      </c>
      <c r="AB119" s="1">
        <v>0.521143866622502</v>
      </c>
      <c r="AC119" s="1">
        <v>0.478856133377498</v>
      </c>
      <c r="AD119" s="1">
        <v>0.455</v>
      </c>
      <c r="AE119" s="1">
        <v>2.364</v>
      </c>
      <c r="AF119" s="1">
        <v>59.1</v>
      </c>
      <c r="AG119" s="1">
        <v>2.4690000000000003</v>
      </c>
      <c r="AH119" s="1">
        <v>0.3169999999999993</v>
      </c>
      <c r="AI119" s="5" t="s">
        <v>18</v>
      </c>
      <c r="AJ119" s="5" t="s">
        <v>18</v>
      </c>
      <c r="AK119" s="1" t="s">
        <v>18</v>
      </c>
      <c r="AL119" s="5" t="s">
        <v>18</v>
      </c>
      <c r="AM119" s="1" t="s">
        <v>18</v>
      </c>
      <c r="AN119" s="5" t="s">
        <v>18</v>
      </c>
      <c r="AO119" s="1" t="s">
        <v>18</v>
      </c>
      <c r="AP119" s="5" t="s">
        <v>18</v>
      </c>
      <c r="AQ119" s="5" t="s">
        <v>18</v>
      </c>
      <c r="AR119" s="5" t="s">
        <v>18</v>
      </c>
      <c r="AS119" s="10" t="s">
        <v>18</v>
      </c>
      <c r="AT119" s="10" t="s">
        <v>18</v>
      </c>
      <c r="BY119" s="22"/>
      <c r="DY119" s="22"/>
      <c r="EJ119" s="22"/>
      <c r="EK119" s="22"/>
      <c r="EL119" s="22"/>
      <c r="EM119" s="22"/>
      <c r="EN119" s="22"/>
      <c r="EO119" s="22"/>
      <c r="EP119" s="22"/>
    </row>
    <row r="120" spans="3:137" s="22" customFormat="1" ht="12.75">
      <c r="C120" s="2" t="s">
        <v>26</v>
      </c>
      <c r="D120" s="46" t="s">
        <v>30</v>
      </c>
      <c r="E120" s="4">
        <v>0.032</v>
      </c>
      <c r="F120" s="4">
        <v>0.069</v>
      </c>
      <c r="G120" s="4">
        <v>0.039</v>
      </c>
      <c r="H120" s="4">
        <v>27.962</v>
      </c>
      <c r="I120" s="4">
        <v>14.193</v>
      </c>
      <c r="J120" s="4">
        <v>0.05</v>
      </c>
      <c r="K120" s="4">
        <v>0.822</v>
      </c>
      <c r="L120" s="4">
        <v>24.693</v>
      </c>
      <c r="M120" s="4">
        <v>0</v>
      </c>
      <c r="N120" s="4">
        <v>20.401</v>
      </c>
      <c r="O120" s="4">
        <v>11.212</v>
      </c>
      <c r="P120" s="2">
        <v>99.473</v>
      </c>
      <c r="Q120" s="4">
        <v>0.013</v>
      </c>
      <c r="R120" s="4">
        <v>0.019</v>
      </c>
      <c r="S120" s="4">
        <v>0.009</v>
      </c>
      <c r="T120" s="4">
        <v>5.003</v>
      </c>
      <c r="U120" s="4">
        <v>4.526</v>
      </c>
      <c r="V120" s="4">
        <v>0.008</v>
      </c>
      <c r="W120" s="4">
        <v>0.149</v>
      </c>
      <c r="X120" s="4">
        <v>5.283</v>
      </c>
      <c r="Y120" s="4">
        <v>0</v>
      </c>
      <c r="Z120" s="4">
        <v>5.144</v>
      </c>
      <c r="AA120" s="2">
        <v>20.153999999999996</v>
      </c>
      <c r="AB120" s="1">
        <v>0.525028859271697</v>
      </c>
      <c r="AC120" s="1">
        <v>0.47497114072830304</v>
      </c>
      <c r="AD120" s="1">
        <v>0.05</v>
      </c>
      <c r="AE120" s="1">
        <v>2.7169999999999996</v>
      </c>
      <c r="AF120" s="1">
        <v>67.925</v>
      </c>
      <c r="AG120" s="1">
        <v>2.4270000000000005</v>
      </c>
      <c r="AH120" s="1">
        <v>-0.11299999999999952</v>
      </c>
      <c r="AI120" s="5">
        <v>305.50199999999995</v>
      </c>
      <c r="AJ120" s="5">
        <v>375.4898299999999</v>
      </c>
      <c r="AK120" s="1">
        <v>2.7945202014901884</v>
      </c>
      <c r="AL120" s="5">
        <v>314.21914135796</v>
      </c>
      <c r="AM120" s="1">
        <v>2.7695028859271695</v>
      </c>
      <c r="AN120" s="5">
        <v>372.7357103053835</v>
      </c>
      <c r="AO120" s="1">
        <v>2.680290274320495</v>
      </c>
      <c r="AP120" s="5">
        <v>302.14682713283656</v>
      </c>
      <c r="AQ120" s="5">
        <v>312.03</v>
      </c>
      <c r="AR120" s="5">
        <v>349.44</v>
      </c>
      <c r="AS120" s="10">
        <v>-27.3821</v>
      </c>
      <c r="AT120" s="10">
        <v>-8.02028</v>
      </c>
      <c r="AU120" s="26"/>
      <c r="AV120" s="26"/>
      <c r="AW120" s="26"/>
      <c r="AX120" s="26"/>
      <c r="BA120" s="26"/>
      <c r="BB120" s="26"/>
      <c r="BC120" s="26"/>
      <c r="BD120" s="26"/>
      <c r="BE120" s="26"/>
      <c r="BG120" s="26"/>
      <c r="BH120" s="26"/>
      <c r="BI120" s="26"/>
      <c r="BJ120" s="26"/>
      <c r="BK120" s="26"/>
      <c r="BL120" s="26"/>
      <c r="BM120" s="26"/>
      <c r="BO120" s="26"/>
      <c r="BP120" s="26"/>
      <c r="BQ120" s="26"/>
      <c r="BR120" s="26"/>
      <c r="BS120" s="26"/>
      <c r="BU120" s="26"/>
      <c r="BW120" s="26"/>
      <c r="BX120" s="26"/>
      <c r="BZ120" s="26"/>
      <c r="CA120" s="26"/>
      <c r="CB120" s="26"/>
      <c r="CE120" s="26"/>
      <c r="CF120" s="26"/>
      <c r="CG120" s="26"/>
      <c r="CH120" s="26"/>
      <c r="CJ120" s="26"/>
      <c r="CP120" s="26"/>
      <c r="CQ120" s="26"/>
      <c r="CR120" s="26"/>
      <c r="CS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P120" s="26"/>
      <c r="DQ120" s="26"/>
      <c r="DR120" s="26"/>
      <c r="DS120" s="26"/>
      <c r="DW120" s="26"/>
      <c r="DX120" s="26"/>
      <c r="DZ120" s="26"/>
      <c r="EA120" s="26"/>
      <c r="EB120" s="26"/>
      <c r="EC120" s="26"/>
      <c r="ED120" s="26"/>
      <c r="EE120" s="26"/>
      <c r="EF120" s="26"/>
      <c r="EG120" s="26"/>
    </row>
    <row r="121" spans="3:137" s="22" customFormat="1" ht="12.75">
      <c r="C121" s="2" t="s">
        <v>26</v>
      </c>
      <c r="D121" s="46" t="s">
        <v>30</v>
      </c>
      <c r="E121" s="4">
        <v>0</v>
      </c>
      <c r="F121" s="4">
        <v>0.008</v>
      </c>
      <c r="G121" s="4">
        <v>0.002</v>
      </c>
      <c r="H121" s="4">
        <v>27.574</v>
      </c>
      <c r="I121" s="4">
        <v>14.663</v>
      </c>
      <c r="J121" s="4">
        <v>0.002</v>
      </c>
      <c r="K121" s="4">
        <v>0.696</v>
      </c>
      <c r="L121" s="4">
        <v>25.757</v>
      </c>
      <c r="M121" s="4">
        <v>0</v>
      </c>
      <c r="N121" s="4">
        <v>20.445</v>
      </c>
      <c r="O121" s="4">
        <v>11.408</v>
      </c>
      <c r="P121" s="2">
        <v>100.555</v>
      </c>
      <c r="Q121" s="4">
        <v>0</v>
      </c>
      <c r="R121" s="4">
        <v>0.002</v>
      </c>
      <c r="S121" s="4">
        <v>0</v>
      </c>
      <c r="T121" s="4">
        <v>4.848</v>
      </c>
      <c r="U121" s="4">
        <v>4.595</v>
      </c>
      <c r="V121" s="4">
        <v>0</v>
      </c>
      <c r="W121" s="4">
        <v>0.124</v>
      </c>
      <c r="X121" s="4">
        <v>5.416</v>
      </c>
      <c r="Y121" s="4">
        <v>0</v>
      </c>
      <c r="Z121" s="4">
        <v>5.066</v>
      </c>
      <c r="AA121" s="2">
        <v>20.051000000000002</v>
      </c>
      <c r="AB121" s="1">
        <v>0.5133961664725193</v>
      </c>
      <c r="AC121" s="1">
        <v>0.4866038335274807</v>
      </c>
      <c r="AD121" s="1">
        <v>0.002</v>
      </c>
      <c r="AE121" s="1">
        <v>2.5839999999999996</v>
      </c>
      <c r="AF121" s="1">
        <v>64.6</v>
      </c>
      <c r="AG121" s="1">
        <v>2.482</v>
      </c>
      <c r="AH121" s="1">
        <v>-0.04899999999999893</v>
      </c>
      <c r="AI121" s="5">
        <v>291.40399999999994</v>
      </c>
      <c r="AJ121" s="5">
        <v>354.07815999999997</v>
      </c>
      <c r="AK121" s="1">
        <v>2.841377316530764</v>
      </c>
      <c r="AL121" s="5">
        <v>319.185995552261</v>
      </c>
      <c r="AM121" s="1">
        <v>2.6353396166472516</v>
      </c>
      <c r="AN121" s="5">
        <v>351.3366688552366</v>
      </c>
      <c r="AO121" s="1">
        <v>2.5495982005718516</v>
      </c>
      <c r="AP121" s="5">
        <v>288.26732890073066</v>
      </c>
      <c r="AQ121" s="5">
        <v>283.54</v>
      </c>
      <c r="AR121" s="5">
        <v>304.33</v>
      </c>
      <c r="AS121" s="10">
        <v>-31.5611</v>
      </c>
      <c r="AT121" s="10">
        <v>-9.95358</v>
      </c>
      <c r="AU121" s="26"/>
      <c r="AV121" s="26"/>
      <c r="AW121" s="26"/>
      <c r="AX121" s="26"/>
      <c r="AZ121" s="43"/>
      <c r="BA121" s="26"/>
      <c r="BB121" s="26"/>
      <c r="BC121" s="26"/>
      <c r="BD121" s="26"/>
      <c r="BE121" s="26"/>
      <c r="BG121" s="26"/>
      <c r="BH121" s="26"/>
      <c r="BI121" s="26"/>
      <c r="BJ121" s="26"/>
      <c r="BK121" s="26"/>
      <c r="BL121" s="26"/>
      <c r="BM121" s="26"/>
      <c r="BO121" s="26"/>
      <c r="BP121" s="26"/>
      <c r="BQ121" s="26"/>
      <c r="BR121" s="26"/>
      <c r="BS121" s="26"/>
      <c r="BU121" s="26"/>
      <c r="BW121" s="26"/>
      <c r="BX121" s="26"/>
      <c r="BZ121" s="26"/>
      <c r="CA121" s="26"/>
      <c r="CB121" s="26"/>
      <c r="CE121" s="26"/>
      <c r="CF121" s="26"/>
      <c r="CG121" s="26"/>
      <c r="CH121" s="26"/>
      <c r="CJ121" s="26"/>
      <c r="CP121" s="26"/>
      <c r="CQ121" s="26"/>
      <c r="CR121" s="26"/>
      <c r="CS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P121" s="26"/>
      <c r="DQ121" s="26"/>
      <c r="DR121" s="26"/>
      <c r="DS121" s="26"/>
      <c r="DW121" s="26"/>
      <c r="DX121" s="26"/>
      <c r="DZ121" s="26"/>
      <c r="EA121" s="26"/>
      <c r="EB121" s="26"/>
      <c r="EC121" s="26"/>
      <c r="ED121" s="26"/>
      <c r="EE121" s="26"/>
      <c r="EF121" s="26"/>
      <c r="EG121" s="26"/>
    </row>
    <row r="122" spans="3:137" s="22" customFormat="1" ht="12.75">
      <c r="C122" s="2" t="s">
        <v>26</v>
      </c>
      <c r="D122" s="46" t="s">
        <v>30</v>
      </c>
      <c r="E122" s="4">
        <v>0.011</v>
      </c>
      <c r="F122" s="4">
        <v>0.022</v>
      </c>
      <c r="G122" s="4">
        <v>0.066</v>
      </c>
      <c r="H122" s="4">
        <v>28.286</v>
      </c>
      <c r="I122" s="4">
        <v>14.1</v>
      </c>
      <c r="J122" s="4">
        <v>0.016</v>
      </c>
      <c r="K122" s="4">
        <v>0.749</v>
      </c>
      <c r="L122" s="4">
        <v>25.015</v>
      </c>
      <c r="M122" s="4">
        <v>0.015</v>
      </c>
      <c r="N122" s="4">
        <v>20.411</v>
      </c>
      <c r="O122" s="4">
        <v>11.27</v>
      </c>
      <c r="P122" s="2">
        <v>99.961</v>
      </c>
      <c r="Q122" s="4">
        <v>0.005</v>
      </c>
      <c r="R122" s="4">
        <v>0.006</v>
      </c>
      <c r="S122" s="4">
        <v>0.015</v>
      </c>
      <c r="T122" s="4">
        <v>5.035</v>
      </c>
      <c r="U122" s="4">
        <v>4.473</v>
      </c>
      <c r="V122" s="4">
        <v>0.003</v>
      </c>
      <c r="W122" s="4">
        <v>0.135</v>
      </c>
      <c r="X122" s="4">
        <v>5.324</v>
      </c>
      <c r="Y122" s="4">
        <v>0.003</v>
      </c>
      <c r="Z122" s="4">
        <v>5.12</v>
      </c>
      <c r="AA122" s="2">
        <v>20.119</v>
      </c>
      <c r="AB122" s="1">
        <v>0.529554059739167</v>
      </c>
      <c r="AC122" s="1">
        <v>0.470445940260833</v>
      </c>
      <c r="AD122" s="1">
        <v>0.040999999999999995</v>
      </c>
      <c r="AE122" s="1">
        <v>2.676</v>
      </c>
      <c r="AF122" s="1">
        <v>66.9</v>
      </c>
      <c r="AG122" s="1">
        <v>2.444</v>
      </c>
      <c r="AH122" s="1">
        <v>-0.08999999999999908</v>
      </c>
      <c r="AI122" s="5">
        <v>301.156</v>
      </c>
      <c r="AJ122" s="5">
        <v>368.88924000000003</v>
      </c>
      <c r="AK122" s="1">
        <v>2.814687841817417</v>
      </c>
      <c r="AL122" s="5">
        <v>316.3569112326462</v>
      </c>
      <c r="AM122" s="1">
        <v>2.7289554059739167</v>
      </c>
      <c r="AN122" s="5">
        <v>366.2683872528397</v>
      </c>
      <c r="AO122" s="1">
        <v>2.6383924745477496</v>
      </c>
      <c r="AP122" s="5">
        <v>297.69728079697103</v>
      </c>
      <c r="AQ122" s="5">
        <v>299.5</v>
      </c>
      <c r="AR122" s="5">
        <v>330.46</v>
      </c>
      <c r="AS122" s="10">
        <v>-29.6074</v>
      </c>
      <c r="AT122" s="10">
        <v>-8.83176</v>
      </c>
      <c r="AU122" s="26"/>
      <c r="AV122" s="26"/>
      <c r="AW122" s="26"/>
      <c r="AX122" s="26"/>
      <c r="AZ122" s="43"/>
      <c r="BA122" s="26"/>
      <c r="BB122" s="26"/>
      <c r="BC122" s="26"/>
      <c r="BD122" s="26"/>
      <c r="BE122" s="26"/>
      <c r="BG122" s="26"/>
      <c r="BH122" s="26"/>
      <c r="BI122" s="26"/>
      <c r="BJ122" s="26"/>
      <c r="BK122" s="26"/>
      <c r="BL122" s="26"/>
      <c r="BM122" s="26"/>
      <c r="BO122" s="26"/>
      <c r="BP122" s="26"/>
      <c r="BQ122" s="26"/>
      <c r="BR122" s="26"/>
      <c r="BS122" s="26"/>
      <c r="BU122" s="26"/>
      <c r="BW122" s="26"/>
      <c r="BX122" s="26"/>
      <c r="BZ122" s="26"/>
      <c r="CA122" s="26"/>
      <c r="CB122" s="26"/>
      <c r="CE122" s="26"/>
      <c r="CF122" s="26"/>
      <c r="CG122" s="26"/>
      <c r="CH122" s="26"/>
      <c r="CJ122" s="26"/>
      <c r="CP122" s="26"/>
      <c r="CQ122" s="26"/>
      <c r="CR122" s="26"/>
      <c r="CS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P122" s="26"/>
      <c r="DQ122" s="26"/>
      <c r="DR122" s="26"/>
      <c r="DS122" s="26"/>
      <c r="DW122" s="26"/>
      <c r="DX122" s="26"/>
      <c r="DZ122" s="26"/>
      <c r="EA122" s="26"/>
      <c r="EB122" s="26"/>
      <c r="EC122" s="26"/>
      <c r="ED122" s="26"/>
      <c r="EE122" s="26"/>
      <c r="EF122" s="26"/>
      <c r="EG122" s="26"/>
    </row>
    <row r="123" spans="3:137" s="22" customFormat="1" ht="12.75">
      <c r="C123" s="2" t="s">
        <v>26</v>
      </c>
      <c r="D123" s="46" t="s">
        <v>30</v>
      </c>
      <c r="E123" s="4">
        <v>0.02</v>
      </c>
      <c r="F123" s="4">
        <v>0</v>
      </c>
      <c r="G123" s="4">
        <v>0.009</v>
      </c>
      <c r="H123" s="4">
        <v>27.849</v>
      </c>
      <c r="I123" s="4">
        <v>14.41</v>
      </c>
      <c r="J123" s="4">
        <v>0.011</v>
      </c>
      <c r="K123" s="4">
        <v>0.822</v>
      </c>
      <c r="L123" s="4">
        <v>25.072</v>
      </c>
      <c r="M123" s="4">
        <v>0</v>
      </c>
      <c r="N123" s="4">
        <v>20.539</v>
      </c>
      <c r="O123" s="4">
        <v>11.305</v>
      </c>
      <c r="P123" s="2">
        <v>100.037</v>
      </c>
      <c r="Q123" s="4">
        <v>0.008</v>
      </c>
      <c r="R123" s="4">
        <v>0</v>
      </c>
      <c r="S123" s="4">
        <v>0.002</v>
      </c>
      <c r="T123" s="4">
        <v>4.942</v>
      </c>
      <c r="U123" s="4">
        <v>4.557</v>
      </c>
      <c r="V123" s="4">
        <v>0.002</v>
      </c>
      <c r="W123" s="4">
        <v>0.148</v>
      </c>
      <c r="X123" s="4">
        <v>5.32</v>
      </c>
      <c r="Y123" s="4">
        <v>0</v>
      </c>
      <c r="Z123" s="4">
        <v>5.136</v>
      </c>
      <c r="AA123" s="2">
        <v>20.115</v>
      </c>
      <c r="AB123" s="1">
        <v>0.5202652910832719</v>
      </c>
      <c r="AC123" s="1">
        <v>0.4797347089167281</v>
      </c>
      <c r="AD123" s="1">
        <v>0.012</v>
      </c>
      <c r="AE123" s="1">
        <v>2.68</v>
      </c>
      <c r="AF123" s="1">
        <v>67</v>
      </c>
      <c r="AG123" s="1">
        <v>2.4560000000000004</v>
      </c>
      <c r="AH123" s="1">
        <v>-0.105</v>
      </c>
      <c r="AI123" s="5">
        <v>301.58</v>
      </c>
      <c r="AJ123" s="5">
        <v>369.53319999999997</v>
      </c>
      <c r="AK123" s="1">
        <v>2.8201857037582907</v>
      </c>
      <c r="AL123" s="5">
        <v>316.9396845983788</v>
      </c>
      <c r="AM123" s="1">
        <v>2.7320265291083268</v>
      </c>
      <c r="AN123" s="5">
        <v>366.7582313927781</v>
      </c>
      <c r="AO123" s="1">
        <v>2.6442353662490787</v>
      </c>
      <c r="AP123" s="5">
        <v>298.3177958956522</v>
      </c>
      <c r="AQ123" s="5">
        <v>302.95</v>
      </c>
      <c r="AR123" s="5">
        <v>336.03</v>
      </c>
      <c r="AS123" s="10">
        <v>-28.309</v>
      </c>
      <c r="AT123" s="10">
        <v>-8.34706</v>
      </c>
      <c r="AU123" s="26"/>
      <c r="AV123" s="26"/>
      <c r="AW123" s="26"/>
      <c r="AX123" s="26"/>
      <c r="AZ123" s="43"/>
      <c r="BA123" s="26"/>
      <c r="BB123" s="26"/>
      <c r="BC123" s="26"/>
      <c r="BD123" s="26"/>
      <c r="BE123" s="26"/>
      <c r="BG123" s="26"/>
      <c r="BH123" s="26"/>
      <c r="BI123" s="26"/>
      <c r="BJ123" s="26"/>
      <c r="BK123" s="26"/>
      <c r="BL123" s="26"/>
      <c r="BM123" s="26"/>
      <c r="BO123" s="26"/>
      <c r="BP123" s="26"/>
      <c r="BQ123" s="26"/>
      <c r="BR123" s="26"/>
      <c r="BS123" s="26"/>
      <c r="BU123" s="26"/>
      <c r="BW123" s="26"/>
      <c r="BX123" s="26"/>
      <c r="BZ123" s="26"/>
      <c r="CA123" s="26"/>
      <c r="CB123" s="26"/>
      <c r="CE123" s="26"/>
      <c r="CF123" s="26"/>
      <c r="CG123" s="26"/>
      <c r="CH123" s="26"/>
      <c r="CJ123" s="26"/>
      <c r="CP123" s="26"/>
      <c r="CQ123" s="26"/>
      <c r="CR123" s="26"/>
      <c r="CS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P123" s="26"/>
      <c r="DQ123" s="26"/>
      <c r="DR123" s="26"/>
      <c r="DS123" s="26"/>
      <c r="DW123" s="26"/>
      <c r="DX123" s="26"/>
      <c r="DZ123" s="26"/>
      <c r="EA123" s="26"/>
      <c r="EB123" s="26"/>
      <c r="EC123" s="26"/>
      <c r="ED123" s="26"/>
      <c r="EE123" s="26"/>
      <c r="EF123" s="26"/>
      <c r="EG123" s="26"/>
    </row>
    <row r="124" spans="3:137" s="22" customFormat="1" ht="12.75">
      <c r="C124" s="2" t="s">
        <v>26</v>
      </c>
      <c r="D124" s="46" t="s">
        <v>30</v>
      </c>
      <c r="E124" s="4">
        <v>0</v>
      </c>
      <c r="F124" s="4">
        <v>0.031</v>
      </c>
      <c r="G124" s="4">
        <v>0</v>
      </c>
      <c r="H124" s="4">
        <v>27.572</v>
      </c>
      <c r="I124" s="4">
        <v>14.513</v>
      </c>
      <c r="J124" s="4">
        <v>0.062</v>
      </c>
      <c r="K124" s="4">
        <v>0.728</v>
      </c>
      <c r="L124" s="4">
        <v>25.038</v>
      </c>
      <c r="M124" s="4">
        <v>0.052</v>
      </c>
      <c r="N124" s="4">
        <v>20.423</v>
      </c>
      <c r="O124" s="4">
        <v>11.279</v>
      </c>
      <c r="P124" s="2">
        <v>99.69800000000001</v>
      </c>
      <c r="Q124" s="4">
        <v>0</v>
      </c>
      <c r="R124" s="4">
        <v>0.009</v>
      </c>
      <c r="S124" s="4">
        <v>0</v>
      </c>
      <c r="T124" s="4">
        <v>4.904</v>
      </c>
      <c r="U124" s="4">
        <v>4.6</v>
      </c>
      <c r="V124" s="4">
        <v>0.01</v>
      </c>
      <c r="W124" s="4">
        <v>0.131</v>
      </c>
      <c r="X124" s="4">
        <v>5.325</v>
      </c>
      <c r="Y124" s="4">
        <v>0.009</v>
      </c>
      <c r="Z124" s="4">
        <v>5.119</v>
      </c>
      <c r="AA124" s="2">
        <v>20.107</v>
      </c>
      <c r="AB124" s="1">
        <v>0.515993265993266</v>
      </c>
      <c r="AC124" s="1">
        <v>0.484006734006734</v>
      </c>
      <c r="AD124" s="1">
        <v>0.009</v>
      </c>
      <c r="AE124" s="1">
        <v>2.675</v>
      </c>
      <c r="AF124" s="1">
        <v>66.875</v>
      </c>
      <c r="AG124" s="1">
        <v>2.444</v>
      </c>
      <c r="AH124" s="1">
        <v>-0.08899999999999864</v>
      </c>
      <c r="AI124" s="5">
        <v>301.05</v>
      </c>
      <c r="AJ124" s="5">
        <v>368.72825</v>
      </c>
      <c r="AK124" s="1">
        <v>2.805195286195286</v>
      </c>
      <c r="AL124" s="5">
        <v>315.3507003367003</v>
      </c>
      <c r="AM124" s="1">
        <v>2.7265993265993265</v>
      </c>
      <c r="AN124" s="5">
        <v>365.89259259259256</v>
      </c>
      <c r="AO124" s="1">
        <v>2.640082936026936</v>
      </c>
      <c r="AP124" s="5">
        <v>297.8768078060606</v>
      </c>
      <c r="AQ124" s="5">
        <v>300.74</v>
      </c>
      <c r="AR124" s="5">
        <v>332.6</v>
      </c>
      <c r="AS124" s="10">
        <v>-28.9545</v>
      </c>
      <c r="AT124" s="10">
        <v>-8.55723</v>
      </c>
      <c r="AU124" s="26"/>
      <c r="AV124" s="26"/>
      <c r="AW124" s="26"/>
      <c r="AX124" s="26"/>
      <c r="AZ124" s="43"/>
      <c r="BA124" s="26"/>
      <c r="BB124" s="26"/>
      <c r="BC124" s="26"/>
      <c r="BD124" s="26"/>
      <c r="BE124" s="26"/>
      <c r="BG124" s="26"/>
      <c r="BH124" s="26"/>
      <c r="BI124" s="26"/>
      <c r="BJ124" s="26"/>
      <c r="BK124" s="26"/>
      <c r="BL124" s="26"/>
      <c r="BM124" s="26"/>
      <c r="BO124" s="26"/>
      <c r="BP124" s="26"/>
      <c r="BQ124" s="26"/>
      <c r="BR124" s="26"/>
      <c r="BS124" s="26"/>
      <c r="BU124" s="26"/>
      <c r="BW124" s="26"/>
      <c r="BX124" s="26"/>
      <c r="BZ124" s="26"/>
      <c r="CA124" s="26"/>
      <c r="CB124" s="26"/>
      <c r="CE124" s="26"/>
      <c r="CF124" s="26"/>
      <c r="CG124" s="26"/>
      <c r="CH124" s="26"/>
      <c r="CJ124" s="26"/>
      <c r="CP124" s="26"/>
      <c r="CQ124" s="26"/>
      <c r="CR124" s="26"/>
      <c r="CS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P124" s="26"/>
      <c r="DQ124" s="26"/>
      <c r="DR124" s="26"/>
      <c r="DS124" s="26"/>
      <c r="DW124" s="26"/>
      <c r="DX124" s="26"/>
      <c r="DZ124" s="26"/>
      <c r="EA124" s="26"/>
      <c r="EB124" s="26"/>
      <c r="EC124" s="26"/>
      <c r="ED124" s="26"/>
      <c r="EE124" s="26"/>
      <c r="EF124" s="26"/>
      <c r="EG124" s="26"/>
    </row>
    <row r="125" spans="3:137" s="22" customFormat="1" ht="12.75">
      <c r="C125" s="2" t="s">
        <v>26</v>
      </c>
      <c r="D125" s="46" t="s">
        <v>30</v>
      </c>
      <c r="E125" s="4">
        <v>0.046</v>
      </c>
      <c r="F125" s="4">
        <v>0.004</v>
      </c>
      <c r="G125" s="4">
        <v>0.051</v>
      </c>
      <c r="H125" s="4">
        <v>27.866</v>
      </c>
      <c r="I125" s="4">
        <v>14.304</v>
      </c>
      <c r="J125" s="4">
        <v>0.005</v>
      </c>
      <c r="K125" s="4">
        <v>0.731</v>
      </c>
      <c r="L125" s="4">
        <v>25.004</v>
      </c>
      <c r="M125" s="4">
        <v>0.017</v>
      </c>
      <c r="N125" s="4">
        <v>20.228</v>
      </c>
      <c r="O125" s="4">
        <v>11.235</v>
      </c>
      <c r="P125" s="2">
        <v>99.491</v>
      </c>
      <c r="Q125" s="4">
        <v>0.019</v>
      </c>
      <c r="R125" s="4">
        <v>0.001</v>
      </c>
      <c r="S125" s="4">
        <v>0.012</v>
      </c>
      <c r="T125" s="4">
        <v>4.976</v>
      </c>
      <c r="U125" s="4">
        <v>4.552</v>
      </c>
      <c r="V125" s="4">
        <v>0.001</v>
      </c>
      <c r="W125" s="4">
        <v>0.132</v>
      </c>
      <c r="X125" s="4">
        <v>5.339</v>
      </c>
      <c r="Y125" s="4">
        <v>0.003</v>
      </c>
      <c r="Z125" s="4">
        <v>5.09</v>
      </c>
      <c r="AA125" s="2">
        <v>20.125</v>
      </c>
      <c r="AB125" s="1">
        <v>0.5222502099076407</v>
      </c>
      <c r="AC125" s="1">
        <v>0.4777497900923593</v>
      </c>
      <c r="AD125" s="1">
        <v>0.044</v>
      </c>
      <c r="AE125" s="1">
        <v>2.6609999999999996</v>
      </c>
      <c r="AF125" s="1">
        <v>66.525</v>
      </c>
      <c r="AG125" s="1">
        <v>2.4290000000000003</v>
      </c>
      <c r="AH125" s="1">
        <v>-0.08999999999999986</v>
      </c>
      <c r="AI125" s="5">
        <v>299.566</v>
      </c>
      <c r="AJ125" s="5">
        <v>366.4743899999999</v>
      </c>
      <c r="AK125" s="1">
        <v>2.794575146935349</v>
      </c>
      <c r="AL125" s="5">
        <v>314.224965575147</v>
      </c>
      <c r="AM125" s="1">
        <v>2.713225020990764</v>
      </c>
      <c r="AN125" s="5">
        <v>363.75939084802684</v>
      </c>
      <c r="AO125" s="1">
        <v>2.6248415583543236</v>
      </c>
      <c r="AP125" s="5">
        <v>296.25817349722917</v>
      </c>
      <c r="AQ125" s="5">
        <v>298.68</v>
      </c>
      <c r="AR125" s="5">
        <v>329.52</v>
      </c>
      <c r="AS125" s="10">
        <v>-28.8641</v>
      </c>
      <c r="AT125" s="10">
        <v>-8.77654</v>
      </c>
      <c r="AU125" s="26"/>
      <c r="AV125" s="26"/>
      <c r="AW125" s="26"/>
      <c r="AX125" s="26"/>
      <c r="AZ125" s="43"/>
      <c r="BA125" s="26"/>
      <c r="BB125" s="26"/>
      <c r="BC125" s="26"/>
      <c r="BD125" s="26"/>
      <c r="BE125" s="26"/>
      <c r="BG125" s="26"/>
      <c r="BH125" s="26"/>
      <c r="BI125" s="26"/>
      <c r="BJ125" s="26"/>
      <c r="BK125" s="26"/>
      <c r="BL125" s="26"/>
      <c r="BM125" s="26"/>
      <c r="BO125" s="26"/>
      <c r="BP125" s="26"/>
      <c r="BQ125" s="26"/>
      <c r="BR125" s="26"/>
      <c r="BS125" s="26"/>
      <c r="BU125" s="26"/>
      <c r="BW125" s="26"/>
      <c r="BX125" s="26"/>
      <c r="BZ125" s="26"/>
      <c r="CA125" s="26"/>
      <c r="CB125" s="26"/>
      <c r="CE125" s="26"/>
      <c r="CF125" s="26"/>
      <c r="CG125" s="26"/>
      <c r="CH125" s="26"/>
      <c r="CJ125" s="26"/>
      <c r="CP125" s="26"/>
      <c r="CQ125" s="26"/>
      <c r="CR125" s="26"/>
      <c r="CS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P125" s="26"/>
      <c r="DQ125" s="26"/>
      <c r="DR125" s="26"/>
      <c r="DS125" s="26"/>
      <c r="DW125" s="26"/>
      <c r="DX125" s="26"/>
      <c r="DZ125" s="26"/>
      <c r="EA125" s="26"/>
      <c r="EB125" s="26"/>
      <c r="EC125" s="26"/>
      <c r="ED125" s="26"/>
      <c r="EE125" s="26"/>
      <c r="EF125" s="26"/>
      <c r="EG125" s="26"/>
    </row>
    <row r="126" spans="3:137" s="22" customFormat="1" ht="12.75">
      <c r="C126" s="2" t="s">
        <v>26</v>
      </c>
      <c r="D126" s="46" t="s">
        <v>30</v>
      </c>
      <c r="E126" s="4">
        <v>0</v>
      </c>
      <c r="F126" s="4">
        <v>0.034</v>
      </c>
      <c r="G126" s="4">
        <v>0.05</v>
      </c>
      <c r="H126" s="4">
        <v>27.591</v>
      </c>
      <c r="I126" s="4">
        <v>14.099</v>
      </c>
      <c r="J126" s="4">
        <v>0.016</v>
      </c>
      <c r="K126" s="4">
        <v>0.747</v>
      </c>
      <c r="L126" s="4">
        <v>24.38</v>
      </c>
      <c r="M126" s="4">
        <v>0</v>
      </c>
      <c r="N126" s="4">
        <v>19.779</v>
      </c>
      <c r="O126" s="4">
        <v>11.012</v>
      </c>
      <c r="P126" s="2">
        <v>97.708</v>
      </c>
      <c r="Q126" s="4">
        <v>0</v>
      </c>
      <c r="R126" s="4">
        <v>0.009</v>
      </c>
      <c r="S126" s="4">
        <v>0.012</v>
      </c>
      <c r="T126" s="4">
        <v>5.026</v>
      </c>
      <c r="U126" s="4">
        <v>4.577</v>
      </c>
      <c r="V126" s="4">
        <v>0.003</v>
      </c>
      <c r="W126" s="4">
        <v>0.138</v>
      </c>
      <c r="X126" s="4">
        <v>5.31</v>
      </c>
      <c r="Y126" s="4">
        <v>0</v>
      </c>
      <c r="Z126" s="4">
        <v>5.078</v>
      </c>
      <c r="AA126" s="2">
        <v>20.153</v>
      </c>
      <c r="AB126" s="1">
        <v>0.523378111006977</v>
      </c>
      <c r="AC126" s="1">
        <v>0.47662188899302305</v>
      </c>
      <c r="AD126" s="1">
        <v>0.033</v>
      </c>
      <c r="AE126" s="1">
        <v>2.69</v>
      </c>
      <c r="AF126" s="1">
        <v>67.25</v>
      </c>
      <c r="AG126" s="1">
        <v>2.388</v>
      </c>
      <c r="AH126" s="1">
        <v>-0.13199999999999967</v>
      </c>
      <c r="AI126" s="5">
        <v>302.64</v>
      </c>
      <c r="AJ126" s="5">
        <v>371.14310000000006</v>
      </c>
      <c r="AK126" s="1">
        <v>2.7543646777048836</v>
      </c>
      <c r="AL126" s="5">
        <v>309.96265583671766</v>
      </c>
      <c r="AM126" s="1">
        <v>2.742337811100698</v>
      </c>
      <c r="AN126" s="5">
        <v>368.4028808705614</v>
      </c>
      <c r="AO126" s="1">
        <v>2.653617782776216</v>
      </c>
      <c r="AP126" s="5">
        <v>299.31420853083415</v>
      </c>
      <c r="AQ126" s="5">
        <v>309.82</v>
      </c>
      <c r="AR126" s="5">
        <v>346</v>
      </c>
      <c r="AS126" s="10">
        <v>-28.1536</v>
      </c>
      <c r="AT126" s="10">
        <v>-8.3089</v>
      </c>
      <c r="AU126" s="26"/>
      <c r="AV126" s="26"/>
      <c r="AW126" s="26"/>
      <c r="AX126" s="26"/>
      <c r="AZ126" s="43"/>
      <c r="BA126" s="26"/>
      <c r="BB126" s="26"/>
      <c r="BC126" s="26"/>
      <c r="BD126" s="26"/>
      <c r="BE126" s="26"/>
      <c r="BG126" s="26"/>
      <c r="BH126" s="26"/>
      <c r="BI126" s="26"/>
      <c r="BJ126" s="26"/>
      <c r="BK126" s="26"/>
      <c r="BL126" s="26"/>
      <c r="BM126" s="26"/>
      <c r="BO126" s="26"/>
      <c r="BP126" s="26"/>
      <c r="BQ126" s="26"/>
      <c r="BR126" s="26"/>
      <c r="BS126" s="26"/>
      <c r="BU126" s="26"/>
      <c r="BW126" s="26"/>
      <c r="BX126" s="26"/>
      <c r="BZ126" s="26"/>
      <c r="CA126" s="26"/>
      <c r="CB126" s="26"/>
      <c r="CE126" s="26"/>
      <c r="CF126" s="26"/>
      <c r="CG126" s="26"/>
      <c r="CH126" s="26"/>
      <c r="CJ126" s="26"/>
      <c r="CP126" s="26"/>
      <c r="CQ126" s="26"/>
      <c r="CR126" s="26"/>
      <c r="CS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P126" s="26"/>
      <c r="DQ126" s="26"/>
      <c r="DR126" s="26"/>
      <c r="DS126" s="26"/>
      <c r="DW126" s="26"/>
      <c r="DX126" s="26"/>
      <c r="DZ126" s="26"/>
      <c r="EA126" s="26"/>
      <c r="EB126" s="26"/>
      <c r="EC126" s="26"/>
      <c r="ED126" s="26"/>
      <c r="EE126" s="26"/>
      <c r="EF126" s="26"/>
      <c r="EG126" s="26"/>
    </row>
    <row r="127" spans="3:137" s="22" customFormat="1" ht="12.75">
      <c r="C127" s="2" t="s">
        <v>26</v>
      </c>
      <c r="D127" s="46" t="s">
        <v>30</v>
      </c>
      <c r="E127" s="4">
        <v>0</v>
      </c>
      <c r="F127" s="4">
        <v>0.623</v>
      </c>
      <c r="G127" s="4">
        <v>0.051</v>
      </c>
      <c r="H127" s="4">
        <v>27.223</v>
      </c>
      <c r="I127" s="4">
        <v>13.548</v>
      </c>
      <c r="J127" s="4">
        <v>0.089</v>
      </c>
      <c r="K127" s="4">
        <v>0.658</v>
      </c>
      <c r="L127" s="4">
        <v>25.448</v>
      </c>
      <c r="M127" s="4">
        <v>0.03</v>
      </c>
      <c r="N127" s="4">
        <v>19.729</v>
      </c>
      <c r="O127" s="4">
        <v>11.129</v>
      </c>
      <c r="P127" s="2">
        <v>98.528</v>
      </c>
      <c r="Q127" s="4">
        <v>0</v>
      </c>
      <c r="R127" s="4">
        <v>0.171</v>
      </c>
      <c r="S127" s="4">
        <v>0.012</v>
      </c>
      <c r="T127" s="4">
        <v>4.907</v>
      </c>
      <c r="U127" s="4">
        <v>4.352</v>
      </c>
      <c r="V127" s="4">
        <v>0.014</v>
      </c>
      <c r="W127" s="4">
        <v>0.12</v>
      </c>
      <c r="X127" s="4">
        <v>5.485</v>
      </c>
      <c r="Y127" s="4">
        <v>0.005</v>
      </c>
      <c r="Z127" s="4">
        <v>5.011</v>
      </c>
      <c r="AA127" s="2">
        <v>20.077</v>
      </c>
      <c r="AB127" s="1">
        <v>0.5299708391834971</v>
      </c>
      <c r="AC127" s="1">
        <v>0.4700291608165029</v>
      </c>
      <c r="AD127" s="1">
        <v>0.195</v>
      </c>
      <c r="AE127" s="1">
        <v>2.515</v>
      </c>
      <c r="AF127" s="1">
        <v>62.875</v>
      </c>
      <c r="AG127" s="1">
        <v>2.4960000000000004</v>
      </c>
      <c r="AH127" s="1">
        <v>0.11099999999999921</v>
      </c>
      <c r="AI127" s="5">
        <v>284.09</v>
      </c>
      <c r="AJ127" s="5">
        <v>342.96984999999995</v>
      </c>
      <c r="AK127" s="1">
        <v>2.8669795874284483</v>
      </c>
      <c r="AL127" s="5">
        <v>321.89983626741554</v>
      </c>
      <c r="AM127" s="1">
        <v>2.5679970839183492</v>
      </c>
      <c r="AN127" s="5">
        <v>340.5955348849767</v>
      </c>
      <c r="AO127" s="1">
        <v>2.477309785505994</v>
      </c>
      <c r="AP127" s="5">
        <v>280.5902992207366</v>
      </c>
      <c r="AQ127" s="5">
        <v>265.34</v>
      </c>
      <c r="AR127" s="5">
        <v>279.02</v>
      </c>
      <c r="AS127" s="10">
        <v>-34.4865</v>
      </c>
      <c r="AT127" s="10">
        <v>-11.6955</v>
      </c>
      <c r="AU127" s="26"/>
      <c r="AV127" s="26"/>
      <c r="AW127" s="26"/>
      <c r="AX127" s="26"/>
      <c r="BA127" s="26"/>
      <c r="BB127" s="26"/>
      <c r="BC127" s="26"/>
      <c r="BD127" s="26"/>
      <c r="BE127" s="26"/>
      <c r="BG127" s="26"/>
      <c r="BH127" s="26"/>
      <c r="BI127" s="26"/>
      <c r="BJ127" s="26"/>
      <c r="BK127" s="26"/>
      <c r="BL127" s="26"/>
      <c r="BM127" s="26"/>
      <c r="BO127" s="26"/>
      <c r="BP127" s="26"/>
      <c r="BQ127" s="26"/>
      <c r="BR127" s="26"/>
      <c r="BS127" s="26"/>
      <c r="BU127" s="26"/>
      <c r="BW127" s="26"/>
      <c r="BX127" s="26"/>
      <c r="BZ127" s="26"/>
      <c r="CA127" s="26"/>
      <c r="CB127" s="26"/>
      <c r="CE127" s="26"/>
      <c r="CF127" s="26"/>
      <c r="CG127" s="26"/>
      <c r="CH127" s="26"/>
      <c r="CJ127" s="26"/>
      <c r="CP127" s="26"/>
      <c r="CQ127" s="26"/>
      <c r="CR127" s="26"/>
      <c r="CS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P127" s="26"/>
      <c r="DQ127" s="26"/>
      <c r="DR127" s="26"/>
      <c r="DS127" s="26"/>
      <c r="DW127" s="26"/>
      <c r="DX127" s="26"/>
      <c r="DZ127" s="26"/>
      <c r="EA127" s="26"/>
      <c r="EB127" s="26"/>
      <c r="EC127" s="26"/>
      <c r="ED127" s="26"/>
      <c r="EE127" s="26"/>
      <c r="EF127" s="26"/>
      <c r="EG127" s="26"/>
    </row>
    <row r="128" spans="3:137" s="22" customFormat="1" ht="13.5" customHeight="1">
      <c r="C128" s="8" t="s">
        <v>67</v>
      </c>
      <c r="D128" s="46" t="s">
        <v>31</v>
      </c>
      <c r="E128" s="4">
        <v>0.003</v>
      </c>
      <c r="F128" s="4">
        <v>0.016</v>
      </c>
      <c r="G128" s="4">
        <v>0.08</v>
      </c>
      <c r="H128" s="4">
        <v>16.331</v>
      </c>
      <c r="I128" s="4">
        <v>21.101</v>
      </c>
      <c r="J128" s="4">
        <v>0.008</v>
      </c>
      <c r="K128" s="4">
        <v>0.167</v>
      </c>
      <c r="L128" s="4">
        <v>26.661</v>
      </c>
      <c r="M128" s="4">
        <v>0.048</v>
      </c>
      <c r="N128" s="4">
        <v>22.236</v>
      </c>
      <c r="O128" s="4">
        <v>11.826</v>
      </c>
      <c r="P128" s="2">
        <v>98.477</v>
      </c>
      <c r="Q128" s="4">
        <v>0.001</v>
      </c>
      <c r="R128" s="4">
        <v>0.004</v>
      </c>
      <c r="S128" s="4">
        <v>0.017</v>
      </c>
      <c r="T128" s="4">
        <v>2.77</v>
      </c>
      <c r="U128" s="4">
        <v>6.379</v>
      </c>
      <c r="V128" s="4">
        <v>0.001</v>
      </c>
      <c r="W128" s="4">
        <v>0.029</v>
      </c>
      <c r="X128" s="4">
        <v>5.408</v>
      </c>
      <c r="Y128" s="4">
        <v>0.008</v>
      </c>
      <c r="Z128" s="4">
        <v>5.315</v>
      </c>
      <c r="AA128" s="2">
        <v>19.932</v>
      </c>
      <c r="AB128" s="1">
        <v>0.30276532954421254</v>
      </c>
      <c r="AC128" s="1">
        <v>0.6972346704557875</v>
      </c>
      <c r="AD128" s="1">
        <v>0.039</v>
      </c>
      <c r="AE128" s="1">
        <v>2.5919999999999996</v>
      </c>
      <c r="AF128" s="1">
        <v>64.8</v>
      </c>
      <c r="AG128" s="1">
        <v>2.7230000000000008</v>
      </c>
      <c r="AH128" s="1">
        <v>0.09800000000000011</v>
      </c>
      <c r="AI128" s="5">
        <v>292.25199999999995</v>
      </c>
      <c r="AJ128" s="5">
        <v>355.36607999999995</v>
      </c>
      <c r="AK128" s="1">
        <v>2.9349357306809494</v>
      </c>
      <c r="AL128" s="5">
        <v>329.10318745218063</v>
      </c>
      <c r="AM128" s="1">
        <v>2.622276532954421</v>
      </c>
      <c r="AN128" s="5">
        <v>349.25310700623015</v>
      </c>
      <c r="AO128" s="1">
        <v>2.599387358618428</v>
      </c>
      <c r="AP128" s="5">
        <v>293.55493748527704</v>
      </c>
      <c r="AQ128" s="5">
        <v>287.95</v>
      </c>
      <c r="AR128" s="5">
        <v>363.86</v>
      </c>
      <c r="AS128" s="10" t="s">
        <v>18</v>
      </c>
      <c r="AT128" s="10" t="s">
        <v>18</v>
      </c>
      <c r="AU128" s="26"/>
      <c r="AV128" s="26"/>
      <c r="AW128" s="26"/>
      <c r="AX128" s="26"/>
      <c r="BA128" s="26"/>
      <c r="BB128" s="26"/>
      <c r="BC128" s="26"/>
      <c r="BD128" s="26"/>
      <c r="BE128" s="26"/>
      <c r="BG128" s="26"/>
      <c r="BH128" s="26"/>
      <c r="BI128" s="26"/>
      <c r="BJ128" s="26"/>
      <c r="BK128" s="26"/>
      <c r="BL128" s="26"/>
      <c r="BM128" s="26"/>
      <c r="BO128" s="26"/>
      <c r="BP128" s="26"/>
      <c r="BQ128" s="26"/>
      <c r="BR128" s="26"/>
      <c r="BS128" s="26"/>
      <c r="BU128" s="26"/>
      <c r="BW128" s="26"/>
      <c r="BX128" s="26"/>
      <c r="BZ128" s="26"/>
      <c r="CA128" s="26"/>
      <c r="CB128" s="26"/>
      <c r="CE128" s="26"/>
      <c r="CF128" s="26"/>
      <c r="CG128" s="26"/>
      <c r="CH128" s="26"/>
      <c r="CJ128" s="26"/>
      <c r="CP128" s="26"/>
      <c r="CQ128" s="26"/>
      <c r="CR128" s="26"/>
      <c r="CS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P128" s="26"/>
      <c r="DQ128" s="26"/>
      <c r="DR128" s="26"/>
      <c r="DS128" s="26"/>
      <c r="DW128" s="26"/>
      <c r="DX128" s="26"/>
      <c r="DZ128" s="26"/>
      <c r="EA128" s="26"/>
      <c r="EB128" s="26"/>
      <c r="EC128" s="26"/>
      <c r="ED128" s="26"/>
      <c r="EE128" s="26"/>
      <c r="EF128" s="26"/>
      <c r="EG128" s="26"/>
    </row>
    <row r="129" spans="3:137" s="22" customFormat="1" ht="12.75">
      <c r="C129" s="8" t="s">
        <v>67</v>
      </c>
      <c r="D129" s="46" t="s">
        <v>31</v>
      </c>
      <c r="E129" s="4">
        <v>0</v>
      </c>
      <c r="F129" s="4">
        <v>0.051</v>
      </c>
      <c r="G129" s="4">
        <v>0.029</v>
      </c>
      <c r="H129" s="4">
        <v>15.828</v>
      </c>
      <c r="I129" s="4">
        <v>22.141</v>
      </c>
      <c r="J129" s="4">
        <v>0.04</v>
      </c>
      <c r="K129" s="4">
        <v>0.206</v>
      </c>
      <c r="L129" s="4">
        <v>26.553</v>
      </c>
      <c r="M129" s="4">
        <v>0</v>
      </c>
      <c r="N129" s="4">
        <v>22.651</v>
      </c>
      <c r="O129" s="4">
        <v>11.967</v>
      </c>
      <c r="P129" s="2">
        <v>99.466</v>
      </c>
      <c r="Q129" s="4">
        <v>0</v>
      </c>
      <c r="R129" s="4">
        <v>0.013</v>
      </c>
      <c r="S129" s="4">
        <v>0.006</v>
      </c>
      <c r="T129" s="4">
        <v>2.653</v>
      </c>
      <c r="U129" s="4">
        <v>6.615</v>
      </c>
      <c r="V129" s="4">
        <v>0.006</v>
      </c>
      <c r="W129" s="4">
        <v>0.035</v>
      </c>
      <c r="X129" s="4">
        <v>5.323</v>
      </c>
      <c r="Y129" s="4">
        <v>0</v>
      </c>
      <c r="Z129" s="4">
        <v>5.351</v>
      </c>
      <c r="AA129" s="2">
        <v>20.002000000000002</v>
      </c>
      <c r="AB129" s="1">
        <v>0.2862537764350453</v>
      </c>
      <c r="AC129" s="1">
        <v>0.7137462235649548</v>
      </c>
      <c r="AD129" s="1">
        <v>0.025</v>
      </c>
      <c r="AE129" s="1">
        <v>2.6769999999999996</v>
      </c>
      <c r="AF129" s="1">
        <v>66.925</v>
      </c>
      <c r="AG129" s="1">
        <v>2.6740000000000004</v>
      </c>
      <c r="AH129" s="1">
        <v>0.016999999999999828</v>
      </c>
      <c r="AI129" s="5">
        <v>301.26199999999994</v>
      </c>
      <c r="AJ129" s="5">
        <v>369.05022999999994</v>
      </c>
      <c r="AK129" s="1">
        <v>2.8743776435045323</v>
      </c>
      <c r="AL129" s="5">
        <v>322.68403021148043</v>
      </c>
      <c r="AM129" s="1">
        <v>2.705625377643504</v>
      </c>
      <c r="AN129" s="5">
        <v>362.54724773413886</v>
      </c>
      <c r="AO129" s="1">
        <v>2.6876632507552864</v>
      </c>
      <c r="AP129" s="5">
        <v>302.92983723021143</v>
      </c>
      <c r="AQ129" s="5">
        <v>362.47</v>
      </c>
      <c r="AR129" s="5" t="s">
        <v>18</v>
      </c>
      <c r="AS129" s="10" t="s">
        <v>18</v>
      </c>
      <c r="AT129" s="10" t="s">
        <v>18</v>
      </c>
      <c r="AU129" s="26"/>
      <c r="AV129" s="26"/>
      <c r="AW129" s="26"/>
      <c r="AX129" s="26"/>
      <c r="BA129" s="26"/>
      <c r="BB129" s="26"/>
      <c r="BC129" s="26"/>
      <c r="BD129" s="26"/>
      <c r="BE129" s="26"/>
      <c r="BG129" s="26"/>
      <c r="BH129" s="26"/>
      <c r="BI129" s="26"/>
      <c r="BJ129" s="26"/>
      <c r="BK129" s="26"/>
      <c r="BL129" s="26"/>
      <c r="BM129" s="26"/>
      <c r="BO129" s="26"/>
      <c r="BP129" s="26"/>
      <c r="BQ129" s="26"/>
      <c r="BR129" s="26"/>
      <c r="BS129" s="26"/>
      <c r="BU129" s="26"/>
      <c r="BW129" s="26"/>
      <c r="BX129" s="26"/>
      <c r="BZ129" s="26"/>
      <c r="CA129" s="26"/>
      <c r="CB129" s="26"/>
      <c r="CE129" s="26"/>
      <c r="CF129" s="26"/>
      <c r="CG129" s="26"/>
      <c r="CH129" s="26"/>
      <c r="CJ129" s="26"/>
      <c r="CP129" s="26"/>
      <c r="CQ129" s="26"/>
      <c r="CR129" s="26"/>
      <c r="CS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P129" s="26"/>
      <c r="DQ129" s="26"/>
      <c r="DR129" s="26"/>
      <c r="DS129" s="26"/>
      <c r="DW129" s="26"/>
      <c r="DX129" s="26"/>
      <c r="DZ129" s="26"/>
      <c r="EA129" s="26"/>
      <c r="EB129" s="26"/>
      <c r="EC129" s="26"/>
      <c r="ED129" s="26"/>
      <c r="EE129" s="26"/>
      <c r="EF129" s="26"/>
      <c r="EG129" s="26"/>
    </row>
    <row r="130" spans="3:137" s="22" customFormat="1" ht="12.75">
      <c r="C130" s="8" t="s">
        <v>67</v>
      </c>
      <c r="D130" s="46" t="s">
        <v>31</v>
      </c>
      <c r="E130" s="4">
        <v>0</v>
      </c>
      <c r="F130" s="4">
        <v>0</v>
      </c>
      <c r="G130" s="4">
        <v>0.064</v>
      </c>
      <c r="H130" s="4">
        <v>16.137</v>
      </c>
      <c r="I130" s="4">
        <v>21.573</v>
      </c>
      <c r="J130" s="4">
        <v>0.027</v>
      </c>
      <c r="K130" s="4">
        <v>0.195</v>
      </c>
      <c r="L130" s="4">
        <v>26.128</v>
      </c>
      <c r="M130" s="4">
        <v>0.039</v>
      </c>
      <c r="N130" s="4">
        <v>22.154</v>
      </c>
      <c r="O130" s="4">
        <v>11.77</v>
      </c>
      <c r="P130" s="2">
        <v>98.08699999999999</v>
      </c>
      <c r="Q130" s="4">
        <v>0</v>
      </c>
      <c r="R130" s="4">
        <v>0</v>
      </c>
      <c r="S130" s="4">
        <v>0.014</v>
      </c>
      <c r="T130" s="4">
        <v>2.75</v>
      </c>
      <c r="U130" s="4">
        <v>6.553</v>
      </c>
      <c r="V130" s="4">
        <v>0.004</v>
      </c>
      <c r="W130" s="4">
        <v>0.034</v>
      </c>
      <c r="X130" s="4">
        <v>5.325</v>
      </c>
      <c r="Y130" s="4">
        <v>0.006</v>
      </c>
      <c r="Z130" s="4">
        <v>5.321</v>
      </c>
      <c r="AA130" s="2">
        <v>20.006999999999998</v>
      </c>
      <c r="AB130" s="1">
        <v>0.29560356874126625</v>
      </c>
      <c r="AC130" s="1">
        <v>0.7043964312587337</v>
      </c>
      <c r="AD130" s="1">
        <v>0.028</v>
      </c>
      <c r="AE130" s="1">
        <v>2.675</v>
      </c>
      <c r="AF130" s="1">
        <v>66.875</v>
      </c>
      <c r="AG130" s="1">
        <v>2.646</v>
      </c>
      <c r="AH130" s="1">
        <v>0.012999999999999262</v>
      </c>
      <c r="AI130" s="5">
        <v>301.05</v>
      </c>
      <c r="AJ130" s="5">
        <v>368.72825</v>
      </c>
      <c r="AK130" s="1">
        <v>2.852922498118886</v>
      </c>
      <c r="AL130" s="5">
        <v>320.4097848006019</v>
      </c>
      <c r="AM130" s="1">
        <v>2.7045603568741265</v>
      </c>
      <c r="AN130" s="5">
        <v>362.3773769214232</v>
      </c>
      <c r="AO130" s="1">
        <v>2.683808251961733</v>
      </c>
      <c r="AP130" s="5">
        <v>302.52043635833604</v>
      </c>
      <c r="AQ130" s="5">
        <v>322.76</v>
      </c>
      <c r="AR130" s="5">
        <v>367.26</v>
      </c>
      <c r="AS130" s="10" t="s">
        <v>18</v>
      </c>
      <c r="AT130" s="10" t="s">
        <v>18</v>
      </c>
      <c r="AU130" s="26"/>
      <c r="AV130" s="26"/>
      <c r="AW130" s="26"/>
      <c r="AX130" s="26"/>
      <c r="BA130" s="26"/>
      <c r="BB130" s="26"/>
      <c r="BC130" s="26"/>
      <c r="BD130" s="26"/>
      <c r="BE130" s="26"/>
      <c r="BG130" s="26"/>
      <c r="BH130" s="26"/>
      <c r="BI130" s="26"/>
      <c r="BJ130" s="26"/>
      <c r="BK130" s="26"/>
      <c r="BL130" s="26"/>
      <c r="BM130" s="26"/>
      <c r="BO130" s="26"/>
      <c r="BP130" s="26"/>
      <c r="BQ130" s="26"/>
      <c r="BR130" s="26"/>
      <c r="BS130" s="26"/>
      <c r="BU130" s="26"/>
      <c r="BW130" s="26"/>
      <c r="BX130" s="26"/>
      <c r="BZ130" s="26"/>
      <c r="CA130" s="26"/>
      <c r="CB130" s="26"/>
      <c r="CE130" s="26"/>
      <c r="CF130" s="26"/>
      <c r="CG130" s="26"/>
      <c r="CH130" s="26"/>
      <c r="CJ130" s="26"/>
      <c r="CP130" s="26"/>
      <c r="CQ130" s="26"/>
      <c r="CR130" s="26"/>
      <c r="CS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P130" s="26"/>
      <c r="DQ130" s="26"/>
      <c r="DR130" s="26"/>
      <c r="DS130" s="26"/>
      <c r="DW130" s="26"/>
      <c r="DX130" s="26"/>
      <c r="DZ130" s="26"/>
      <c r="EA130" s="26"/>
      <c r="EB130" s="26"/>
      <c r="EC130" s="26"/>
      <c r="ED130" s="26"/>
      <c r="EE130" s="26"/>
      <c r="EF130" s="26"/>
      <c r="EG130" s="26"/>
    </row>
    <row r="131" spans="3:137" s="22" customFormat="1" ht="12.75">
      <c r="C131" s="8" t="s">
        <v>67</v>
      </c>
      <c r="D131" s="46" t="s">
        <v>31</v>
      </c>
      <c r="E131" s="4">
        <v>0.039</v>
      </c>
      <c r="F131" s="4">
        <v>0.025</v>
      </c>
      <c r="G131" s="4">
        <v>0.008</v>
      </c>
      <c r="H131" s="4">
        <v>15.393</v>
      </c>
      <c r="I131" s="4">
        <v>22.284</v>
      </c>
      <c r="J131" s="4">
        <v>0.059</v>
      </c>
      <c r="K131" s="4">
        <v>0.148</v>
      </c>
      <c r="L131" s="4">
        <v>26.765</v>
      </c>
      <c r="M131" s="4">
        <v>0</v>
      </c>
      <c r="N131" s="4">
        <v>22.104</v>
      </c>
      <c r="O131" s="4">
        <v>11.905</v>
      </c>
      <c r="P131" s="2">
        <v>98.73</v>
      </c>
      <c r="Q131" s="4">
        <v>0.015</v>
      </c>
      <c r="R131" s="4">
        <v>0.006</v>
      </c>
      <c r="S131" s="4">
        <v>0.002</v>
      </c>
      <c r="T131" s="4">
        <v>2.594</v>
      </c>
      <c r="U131" s="4">
        <v>6.692</v>
      </c>
      <c r="V131" s="4">
        <v>0.009</v>
      </c>
      <c r="W131" s="4">
        <v>0.025</v>
      </c>
      <c r="X131" s="4">
        <v>5.393</v>
      </c>
      <c r="Y131" s="4">
        <v>0</v>
      </c>
      <c r="Z131" s="4">
        <v>5.249</v>
      </c>
      <c r="AA131" s="2">
        <v>19.985</v>
      </c>
      <c r="AB131" s="1">
        <v>0.27934525091535645</v>
      </c>
      <c r="AC131" s="1">
        <v>0.7206547490846436</v>
      </c>
      <c r="AD131" s="1">
        <v>0.025</v>
      </c>
      <c r="AE131" s="1">
        <v>2.607</v>
      </c>
      <c r="AF131" s="1">
        <v>65.175</v>
      </c>
      <c r="AG131" s="1">
        <v>2.6419999999999995</v>
      </c>
      <c r="AH131" s="1">
        <v>0.03800000000000096</v>
      </c>
      <c r="AI131" s="5">
        <v>293.84200000000004</v>
      </c>
      <c r="AJ131" s="5">
        <v>357.78093000000007</v>
      </c>
      <c r="AK131" s="1">
        <v>2.837541675640749</v>
      </c>
      <c r="AL131" s="5">
        <v>318.7794176179194</v>
      </c>
      <c r="AM131" s="1">
        <v>2.634934525091536</v>
      </c>
      <c r="AN131" s="5">
        <v>351.27205675209996</v>
      </c>
      <c r="AO131" s="1">
        <v>2.6190339022183933</v>
      </c>
      <c r="AP131" s="5">
        <v>295.64140041559335</v>
      </c>
      <c r="AQ131" s="5">
        <v>303.34</v>
      </c>
      <c r="AR131" s="5">
        <v>344.22</v>
      </c>
      <c r="AS131" s="10" t="s">
        <v>18</v>
      </c>
      <c r="AT131" s="10" t="s">
        <v>18</v>
      </c>
      <c r="AU131" s="26"/>
      <c r="AV131" s="26"/>
      <c r="AW131" s="26"/>
      <c r="AX131" s="26"/>
      <c r="BA131" s="26"/>
      <c r="BB131" s="26"/>
      <c r="BC131" s="26"/>
      <c r="BD131" s="26"/>
      <c r="BE131" s="26"/>
      <c r="BG131" s="26"/>
      <c r="BH131" s="26"/>
      <c r="BI131" s="26"/>
      <c r="BJ131" s="26"/>
      <c r="BK131" s="26"/>
      <c r="BL131" s="26"/>
      <c r="BM131" s="26"/>
      <c r="BO131" s="26"/>
      <c r="BP131" s="26"/>
      <c r="BQ131" s="26"/>
      <c r="BR131" s="26"/>
      <c r="BS131" s="26"/>
      <c r="BU131" s="26"/>
      <c r="BW131" s="26"/>
      <c r="BX131" s="26"/>
      <c r="BZ131" s="26"/>
      <c r="CA131" s="26"/>
      <c r="CB131" s="26"/>
      <c r="CE131" s="26"/>
      <c r="CF131" s="26"/>
      <c r="CG131" s="26"/>
      <c r="CH131" s="26"/>
      <c r="CJ131" s="26"/>
      <c r="CP131" s="26"/>
      <c r="CQ131" s="26"/>
      <c r="CR131" s="26"/>
      <c r="CS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P131" s="26"/>
      <c r="DQ131" s="26"/>
      <c r="DR131" s="26"/>
      <c r="DS131" s="26"/>
      <c r="DW131" s="26"/>
      <c r="DX131" s="26"/>
      <c r="DZ131" s="26"/>
      <c r="EA131" s="26"/>
      <c r="EB131" s="26"/>
      <c r="EC131" s="26"/>
      <c r="ED131" s="26"/>
      <c r="EE131" s="26"/>
      <c r="EF131" s="26"/>
      <c r="EG131" s="26"/>
    </row>
    <row r="132" spans="3:137" s="22" customFormat="1" ht="12.75">
      <c r="C132" s="8" t="s">
        <v>67</v>
      </c>
      <c r="D132" s="46" t="s">
        <v>31</v>
      </c>
      <c r="E132" s="4">
        <v>0</v>
      </c>
      <c r="F132" s="4">
        <v>0</v>
      </c>
      <c r="G132" s="4">
        <v>0.038</v>
      </c>
      <c r="H132" s="4">
        <v>15.834</v>
      </c>
      <c r="I132" s="4">
        <v>22.003</v>
      </c>
      <c r="J132" s="4">
        <v>0.008</v>
      </c>
      <c r="K132" s="4">
        <v>0.161</v>
      </c>
      <c r="L132" s="4">
        <v>27.091</v>
      </c>
      <c r="M132" s="4">
        <v>0</v>
      </c>
      <c r="N132" s="4">
        <v>22.608</v>
      </c>
      <c r="O132" s="4">
        <v>12.026</v>
      </c>
      <c r="P132" s="2">
        <v>99.769</v>
      </c>
      <c r="Q132" s="4">
        <v>0</v>
      </c>
      <c r="R132" s="4">
        <v>0</v>
      </c>
      <c r="S132" s="4">
        <v>0.008</v>
      </c>
      <c r="T132" s="4">
        <v>2.641</v>
      </c>
      <c r="U132" s="4">
        <v>6.542</v>
      </c>
      <c r="V132" s="4">
        <v>0.001</v>
      </c>
      <c r="W132" s="4">
        <v>0.027</v>
      </c>
      <c r="X132" s="4">
        <v>5.404</v>
      </c>
      <c r="Y132" s="4">
        <v>0</v>
      </c>
      <c r="Z132" s="4">
        <v>5.315</v>
      </c>
      <c r="AA132" s="2">
        <v>19.938</v>
      </c>
      <c r="AB132" s="1">
        <v>0.2875966459762605</v>
      </c>
      <c r="AC132" s="1">
        <v>0.7124033540237396</v>
      </c>
      <c r="AD132" s="1">
        <v>0.016</v>
      </c>
      <c r="AE132" s="1">
        <v>2.596</v>
      </c>
      <c r="AF132" s="1">
        <v>64.9</v>
      </c>
      <c r="AG132" s="1">
        <v>2.7190000000000003</v>
      </c>
      <c r="AH132" s="1">
        <v>0.06999999999999898</v>
      </c>
      <c r="AI132" s="5">
        <v>292.676</v>
      </c>
      <c r="AJ132" s="5">
        <v>356.01004</v>
      </c>
      <c r="AK132" s="1">
        <v>2.9203176521833827</v>
      </c>
      <c r="AL132" s="5">
        <v>327.5536711314386</v>
      </c>
      <c r="AM132" s="1">
        <v>2.6247596645976263</v>
      </c>
      <c r="AN132" s="5">
        <v>349.6491665033214</v>
      </c>
      <c r="AO132" s="1">
        <v>2.60639682543831</v>
      </c>
      <c r="AP132" s="5">
        <v>294.2993428615485</v>
      </c>
      <c r="AQ132" s="5">
        <v>293.52</v>
      </c>
      <c r="AR132" s="5">
        <v>330.31</v>
      </c>
      <c r="AS132" s="10" t="s">
        <v>18</v>
      </c>
      <c r="AT132" s="10" t="s">
        <v>18</v>
      </c>
      <c r="AU132" s="26"/>
      <c r="AV132" s="26"/>
      <c r="AW132" s="26"/>
      <c r="AX132" s="26"/>
      <c r="BA132" s="26"/>
      <c r="BB132" s="26"/>
      <c r="BC132" s="26"/>
      <c r="BD132" s="26"/>
      <c r="BE132" s="26"/>
      <c r="BG132" s="26"/>
      <c r="BH132" s="26"/>
      <c r="BI132" s="26"/>
      <c r="BJ132" s="26"/>
      <c r="BK132" s="26"/>
      <c r="BL132" s="26"/>
      <c r="BM132" s="26"/>
      <c r="BO132" s="26"/>
      <c r="BP132" s="26"/>
      <c r="BQ132" s="26"/>
      <c r="BR132" s="26"/>
      <c r="BS132" s="26"/>
      <c r="BU132" s="26"/>
      <c r="BW132" s="26"/>
      <c r="BX132" s="26"/>
      <c r="BZ132" s="26"/>
      <c r="CA132" s="26"/>
      <c r="CB132" s="26"/>
      <c r="CE132" s="26"/>
      <c r="CF132" s="26"/>
      <c r="CG132" s="26"/>
      <c r="CH132" s="26"/>
      <c r="CJ132" s="26"/>
      <c r="CP132" s="26"/>
      <c r="CQ132" s="26"/>
      <c r="CR132" s="26"/>
      <c r="CS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P132" s="26"/>
      <c r="DQ132" s="26"/>
      <c r="DR132" s="26"/>
      <c r="DS132" s="26"/>
      <c r="DW132" s="26"/>
      <c r="DX132" s="26"/>
      <c r="DZ132" s="26"/>
      <c r="EA132" s="26"/>
      <c r="EB132" s="26"/>
      <c r="EC132" s="26"/>
      <c r="ED132" s="26"/>
      <c r="EE132" s="26"/>
      <c r="EF132" s="26"/>
      <c r="EG132" s="26"/>
    </row>
    <row r="133" spans="3:137" s="22" customFormat="1" ht="12.75">
      <c r="C133" s="8" t="s">
        <v>67</v>
      </c>
      <c r="D133" s="46" t="s">
        <v>31</v>
      </c>
      <c r="E133" s="4">
        <v>0.017</v>
      </c>
      <c r="F133" s="4">
        <v>0</v>
      </c>
      <c r="G133" s="4">
        <v>0.028</v>
      </c>
      <c r="H133" s="4">
        <v>16.534</v>
      </c>
      <c r="I133" s="4">
        <v>21.069</v>
      </c>
      <c r="J133" s="4">
        <v>0.031</v>
      </c>
      <c r="K133" s="4">
        <v>0.258</v>
      </c>
      <c r="L133" s="4">
        <v>26.313</v>
      </c>
      <c r="M133" s="4">
        <v>0.003</v>
      </c>
      <c r="N133" s="4">
        <v>22.329</v>
      </c>
      <c r="O133" s="4">
        <v>11.792</v>
      </c>
      <c r="P133" s="2">
        <v>98.374</v>
      </c>
      <c r="Q133" s="4">
        <v>0.007</v>
      </c>
      <c r="R133" s="4">
        <v>0</v>
      </c>
      <c r="S133" s="4">
        <v>0.006</v>
      </c>
      <c r="T133" s="4">
        <v>2.813</v>
      </c>
      <c r="U133" s="4">
        <v>6.388</v>
      </c>
      <c r="V133" s="4">
        <v>0.005</v>
      </c>
      <c r="W133" s="4">
        <v>0.044</v>
      </c>
      <c r="X133" s="4">
        <v>5.352</v>
      </c>
      <c r="Y133" s="4">
        <v>0</v>
      </c>
      <c r="Z133" s="4">
        <v>5.353</v>
      </c>
      <c r="AA133" s="2">
        <v>19.968000000000004</v>
      </c>
      <c r="AB133" s="1">
        <v>0.3057276383001848</v>
      </c>
      <c r="AC133" s="1">
        <v>0.6942723616998152</v>
      </c>
      <c r="AD133" s="1">
        <v>0.019</v>
      </c>
      <c r="AE133" s="1">
        <v>2.6479999999999997</v>
      </c>
      <c r="AF133" s="1">
        <v>66.2</v>
      </c>
      <c r="AG133" s="1">
        <v>2.705</v>
      </c>
      <c r="AH133" s="1">
        <v>0.044999999999999415</v>
      </c>
      <c r="AI133" s="5">
        <v>298.188</v>
      </c>
      <c r="AJ133" s="5">
        <v>364.38151999999997</v>
      </c>
      <c r="AK133" s="1">
        <v>2.9190093468101295</v>
      </c>
      <c r="AL133" s="5">
        <v>327.4149907618737</v>
      </c>
      <c r="AM133" s="1">
        <v>2.6785727638300183</v>
      </c>
      <c r="AN133" s="5">
        <v>358.2323558308879</v>
      </c>
      <c r="AO133" s="1">
        <v>2.654799636561243</v>
      </c>
      <c r="AP133" s="5">
        <v>299.439721402804</v>
      </c>
      <c r="AQ133" s="5">
        <v>305.47</v>
      </c>
      <c r="AR133" s="5">
        <v>361.85</v>
      </c>
      <c r="AS133" s="10" t="s">
        <v>18</v>
      </c>
      <c r="AT133" s="10" t="s">
        <v>18</v>
      </c>
      <c r="AU133" s="26"/>
      <c r="AV133" s="26"/>
      <c r="AW133" s="26"/>
      <c r="AX133" s="26"/>
      <c r="BA133" s="26"/>
      <c r="BB133" s="26"/>
      <c r="BC133" s="26"/>
      <c r="BD133" s="26"/>
      <c r="BE133" s="26"/>
      <c r="BG133" s="26"/>
      <c r="BH133" s="26"/>
      <c r="BI133" s="26"/>
      <c r="BJ133" s="26"/>
      <c r="BK133" s="26"/>
      <c r="BL133" s="26"/>
      <c r="BM133" s="26"/>
      <c r="BO133" s="26"/>
      <c r="BP133" s="26"/>
      <c r="BQ133" s="26"/>
      <c r="BR133" s="26"/>
      <c r="BS133" s="26"/>
      <c r="BU133" s="26"/>
      <c r="BW133" s="26"/>
      <c r="BX133" s="26"/>
      <c r="BZ133" s="26"/>
      <c r="CA133" s="26"/>
      <c r="CB133" s="26"/>
      <c r="CE133" s="26"/>
      <c r="CF133" s="26"/>
      <c r="CG133" s="26"/>
      <c r="CH133" s="26"/>
      <c r="CJ133" s="26"/>
      <c r="CP133" s="26"/>
      <c r="CQ133" s="26"/>
      <c r="CR133" s="26"/>
      <c r="CS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P133" s="26"/>
      <c r="DQ133" s="26"/>
      <c r="DR133" s="26"/>
      <c r="DS133" s="26"/>
      <c r="DW133" s="26"/>
      <c r="DX133" s="26"/>
      <c r="DZ133" s="26"/>
      <c r="EA133" s="26"/>
      <c r="EB133" s="26"/>
      <c r="EC133" s="26"/>
      <c r="ED133" s="26"/>
      <c r="EE133" s="26"/>
      <c r="EF133" s="26"/>
      <c r="EG133" s="26"/>
    </row>
    <row r="134" spans="3:137" s="22" customFormat="1" ht="12.75">
      <c r="C134" s="8" t="s">
        <v>67</v>
      </c>
      <c r="D134" s="46" t="s">
        <v>31</v>
      </c>
      <c r="E134" s="4">
        <v>0.003</v>
      </c>
      <c r="F134" s="4">
        <v>0</v>
      </c>
      <c r="G134" s="4">
        <v>0.071</v>
      </c>
      <c r="H134" s="4">
        <v>16.036</v>
      </c>
      <c r="I134" s="4">
        <v>21.122</v>
      </c>
      <c r="J134" s="4">
        <v>0.028</v>
      </c>
      <c r="K134" s="4">
        <v>0.207</v>
      </c>
      <c r="L134" s="4">
        <v>26.044</v>
      </c>
      <c r="M134" s="4">
        <v>0</v>
      </c>
      <c r="N134" s="4">
        <v>22.498</v>
      </c>
      <c r="O134" s="4">
        <v>11.741</v>
      </c>
      <c r="P134" s="2">
        <v>97.75</v>
      </c>
      <c r="Q134" s="4">
        <v>0.001</v>
      </c>
      <c r="R134" s="4">
        <v>0</v>
      </c>
      <c r="S134" s="4">
        <v>0.016</v>
      </c>
      <c r="T134" s="4">
        <v>2.74</v>
      </c>
      <c r="U134" s="4">
        <v>6.432</v>
      </c>
      <c r="V134" s="4">
        <v>0.004</v>
      </c>
      <c r="W134" s="4">
        <v>0.036</v>
      </c>
      <c r="X134" s="4">
        <v>5.321</v>
      </c>
      <c r="Y134" s="4">
        <v>0</v>
      </c>
      <c r="Z134" s="4">
        <v>5.417</v>
      </c>
      <c r="AA134" s="2">
        <v>19.967</v>
      </c>
      <c r="AB134" s="1">
        <v>0.2987352812908853</v>
      </c>
      <c r="AC134" s="1">
        <v>0.7012647187091148</v>
      </c>
      <c r="AD134" s="1">
        <v>0.033</v>
      </c>
      <c r="AE134" s="1">
        <v>2.6790000000000003</v>
      </c>
      <c r="AF134" s="1">
        <v>66.975</v>
      </c>
      <c r="AG134" s="1">
        <v>2.7379999999999995</v>
      </c>
      <c r="AH134" s="1">
        <v>0.04999999999999986</v>
      </c>
      <c r="AI134" s="5">
        <v>301.47400000000005</v>
      </c>
      <c r="AJ134" s="5">
        <v>369.37221000000005</v>
      </c>
      <c r="AK134" s="1">
        <v>2.9471146969036193</v>
      </c>
      <c r="AL134" s="5">
        <v>330.39415787178365</v>
      </c>
      <c r="AM134" s="1">
        <v>2.708873528129089</v>
      </c>
      <c r="AN134" s="5">
        <v>363.0653277365897</v>
      </c>
      <c r="AO134" s="1">
        <v>2.6871869201918885</v>
      </c>
      <c r="AP134" s="5">
        <v>302.8792509243786</v>
      </c>
      <c r="AQ134" s="5">
        <v>313.04</v>
      </c>
      <c r="AR134" s="5">
        <v>365.03</v>
      </c>
      <c r="AS134" s="10" t="s">
        <v>18</v>
      </c>
      <c r="AT134" s="10" t="s">
        <v>18</v>
      </c>
      <c r="AU134" s="26"/>
      <c r="AV134" s="26"/>
      <c r="AW134" s="26"/>
      <c r="AX134" s="26"/>
      <c r="BA134" s="26"/>
      <c r="BB134" s="26"/>
      <c r="BC134" s="26"/>
      <c r="BD134" s="26"/>
      <c r="BE134" s="26"/>
      <c r="BG134" s="26"/>
      <c r="BH134" s="26"/>
      <c r="BI134" s="26"/>
      <c r="BJ134" s="26"/>
      <c r="BK134" s="26"/>
      <c r="BL134" s="26"/>
      <c r="BM134" s="26"/>
      <c r="BO134" s="26"/>
      <c r="BP134" s="26"/>
      <c r="BQ134" s="26"/>
      <c r="BR134" s="26"/>
      <c r="BS134" s="26"/>
      <c r="BU134" s="26"/>
      <c r="BW134" s="26"/>
      <c r="BX134" s="26"/>
      <c r="BZ134" s="26"/>
      <c r="CA134" s="26"/>
      <c r="CB134" s="26"/>
      <c r="CE134" s="26"/>
      <c r="CF134" s="26"/>
      <c r="CG134" s="26"/>
      <c r="CH134" s="26"/>
      <c r="CJ134" s="26"/>
      <c r="CP134" s="26"/>
      <c r="CQ134" s="26"/>
      <c r="CR134" s="26"/>
      <c r="CS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P134" s="26"/>
      <c r="DQ134" s="26"/>
      <c r="DR134" s="26"/>
      <c r="DS134" s="26"/>
      <c r="DW134" s="26"/>
      <c r="DX134" s="26"/>
      <c r="DZ134" s="26"/>
      <c r="EA134" s="26"/>
      <c r="EB134" s="26"/>
      <c r="EC134" s="26"/>
      <c r="ED134" s="26"/>
      <c r="EE134" s="26"/>
      <c r="EF134" s="26"/>
      <c r="EG134" s="26"/>
    </row>
    <row r="135" spans="3:137" s="22" customFormat="1" ht="12.75">
      <c r="C135" s="8" t="s">
        <v>67</v>
      </c>
      <c r="D135" s="46" t="s">
        <v>31</v>
      </c>
      <c r="E135" s="4">
        <v>0</v>
      </c>
      <c r="F135" s="4">
        <v>0.008</v>
      </c>
      <c r="G135" s="4">
        <v>0.022</v>
      </c>
      <c r="H135" s="4">
        <v>15.97</v>
      </c>
      <c r="I135" s="4">
        <v>21.366</v>
      </c>
      <c r="J135" s="4">
        <v>0</v>
      </c>
      <c r="K135" s="4">
        <v>0.195</v>
      </c>
      <c r="L135" s="4">
        <v>26.07</v>
      </c>
      <c r="M135" s="4">
        <v>0</v>
      </c>
      <c r="N135" s="4">
        <v>21.675</v>
      </c>
      <c r="O135" s="4">
        <v>11.638</v>
      </c>
      <c r="P135" s="2">
        <v>96.944</v>
      </c>
      <c r="Q135" s="4">
        <v>0</v>
      </c>
      <c r="R135" s="4">
        <v>0.002</v>
      </c>
      <c r="S135" s="4">
        <v>0.005</v>
      </c>
      <c r="T135" s="4">
        <v>2.753</v>
      </c>
      <c r="U135" s="4">
        <v>6.564</v>
      </c>
      <c r="V135" s="4">
        <v>0</v>
      </c>
      <c r="W135" s="4">
        <v>0.034</v>
      </c>
      <c r="X135" s="4">
        <v>5.373</v>
      </c>
      <c r="Y135" s="4">
        <v>0</v>
      </c>
      <c r="Z135" s="4">
        <v>5.265</v>
      </c>
      <c r="AA135" s="2">
        <v>19.996000000000002</v>
      </c>
      <c r="AB135" s="1">
        <v>0.2954813781260062</v>
      </c>
      <c r="AC135" s="1">
        <v>0.7045186218739938</v>
      </c>
      <c r="AD135" s="1">
        <v>0.012</v>
      </c>
      <c r="AE135" s="1">
        <v>2.627</v>
      </c>
      <c r="AF135" s="1">
        <v>65.675</v>
      </c>
      <c r="AG135" s="1">
        <v>2.638</v>
      </c>
      <c r="AH135" s="1">
        <v>0.010999999999999927</v>
      </c>
      <c r="AI135" s="5">
        <v>295.962</v>
      </c>
      <c r="AJ135" s="5">
        <v>361.00073</v>
      </c>
      <c r="AK135" s="1">
        <v>2.8448369646882044</v>
      </c>
      <c r="AL135" s="5">
        <v>319.5527182569497</v>
      </c>
      <c r="AM135" s="1">
        <v>2.6565481378126004</v>
      </c>
      <c r="AN135" s="5">
        <v>354.71942798110973</v>
      </c>
      <c r="AO135" s="1">
        <v>2.6358324945798</v>
      </c>
      <c r="AP135" s="5">
        <v>297.4254109243748</v>
      </c>
      <c r="AQ135" s="5">
        <v>310.2</v>
      </c>
      <c r="AR135" s="5">
        <v>366.43</v>
      </c>
      <c r="AS135" s="10" t="s">
        <v>18</v>
      </c>
      <c r="AT135" s="10" t="s">
        <v>18</v>
      </c>
      <c r="AU135" s="26"/>
      <c r="AV135" s="26"/>
      <c r="AW135" s="26"/>
      <c r="AX135" s="26"/>
      <c r="BA135" s="26"/>
      <c r="BB135" s="26"/>
      <c r="BC135" s="26"/>
      <c r="BD135" s="26"/>
      <c r="BE135" s="26"/>
      <c r="BG135" s="26"/>
      <c r="BH135" s="26"/>
      <c r="BI135" s="26"/>
      <c r="BJ135" s="26"/>
      <c r="BK135" s="26"/>
      <c r="BL135" s="26"/>
      <c r="BM135" s="26"/>
      <c r="BO135" s="26"/>
      <c r="BP135" s="26"/>
      <c r="BQ135" s="26"/>
      <c r="BR135" s="26"/>
      <c r="BS135" s="26"/>
      <c r="BU135" s="26"/>
      <c r="BW135" s="26"/>
      <c r="BX135" s="26"/>
      <c r="BZ135" s="26"/>
      <c r="CA135" s="26"/>
      <c r="CB135" s="26"/>
      <c r="CE135" s="26"/>
      <c r="CF135" s="26"/>
      <c r="CG135" s="26"/>
      <c r="CH135" s="26"/>
      <c r="CJ135" s="26"/>
      <c r="CP135" s="26"/>
      <c r="CQ135" s="26"/>
      <c r="CR135" s="26"/>
      <c r="CS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P135" s="26"/>
      <c r="DQ135" s="26"/>
      <c r="DR135" s="26"/>
      <c r="DS135" s="26"/>
      <c r="DW135" s="26"/>
      <c r="DX135" s="26"/>
      <c r="DZ135" s="26"/>
      <c r="EA135" s="26"/>
      <c r="EB135" s="26"/>
      <c r="EC135" s="26"/>
      <c r="ED135" s="26"/>
      <c r="EE135" s="26"/>
      <c r="EF135" s="26"/>
      <c r="EG135" s="26"/>
    </row>
    <row r="136" spans="3:137" s="22" customFormat="1" ht="12.75">
      <c r="C136" s="8" t="s">
        <v>67</v>
      </c>
      <c r="D136" s="46" t="s">
        <v>31</v>
      </c>
      <c r="E136" s="4">
        <v>0.075</v>
      </c>
      <c r="F136" s="4">
        <v>0.006</v>
      </c>
      <c r="G136" s="4">
        <v>0.036</v>
      </c>
      <c r="H136" s="4">
        <v>16.084</v>
      </c>
      <c r="I136" s="4">
        <v>21.971</v>
      </c>
      <c r="J136" s="4">
        <v>0.073</v>
      </c>
      <c r="K136" s="4">
        <v>0.179</v>
      </c>
      <c r="L136" s="4">
        <v>26.369</v>
      </c>
      <c r="M136" s="4">
        <v>0</v>
      </c>
      <c r="N136" s="4">
        <v>22.364</v>
      </c>
      <c r="O136" s="4">
        <v>11.895</v>
      </c>
      <c r="P136" s="2">
        <v>99.052</v>
      </c>
      <c r="Q136" s="4">
        <v>0.029</v>
      </c>
      <c r="R136" s="4">
        <v>0.001</v>
      </c>
      <c r="S136" s="4">
        <v>0.008</v>
      </c>
      <c r="T136" s="4">
        <v>2.712</v>
      </c>
      <c r="U136" s="4">
        <v>6.604</v>
      </c>
      <c r="V136" s="4">
        <v>0.011</v>
      </c>
      <c r="W136" s="4">
        <v>0.031</v>
      </c>
      <c r="X136" s="4">
        <v>5.317</v>
      </c>
      <c r="Y136" s="4">
        <v>0</v>
      </c>
      <c r="Z136" s="4">
        <v>5.315</v>
      </c>
      <c r="AA136" s="2">
        <v>20.028</v>
      </c>
      <c r="AB136" s="1">
        <v>0.2911120652640618</v>
      </c>
      <c r="AC136" s="1">
        <v>0.7088879347359383</v>
      </c>
      <c r="AD136" s="1">
        <v>0.046</v>
      </c>
      <c r="AE136" s="1">
        <v>2.683</v>
      </c>
      <c r="AF136" s="1">
        <v>67.075</v>
      </c>
      <c r="AG136" s="1">
        <v>2.6320000000000006</v>
      </c>
      <c r="AH136" s="1">
        <v>0.009999999999998718</v>
      </c>
      <c r="AI136" s="5">
        <v>301.89799999999997</v>
      </c>
      <c r="AJ136" s="5">
        <v>370.01617</v>
      </c>
      <c r="AK136" s="1">
        <v>2.8357784456848436</v>
      </c>
      <c r="AL136" s="5">
        <v>318.59251524259344</v>
      </c>
      <c r="AM136" s="1">
        <v>2.712111206526406</v>
      </c>
      <c r="AN136" s="5">
        <v>363.5817374409617</v>
      </c>
      <c r="AO136" s="1">
        <v>2.69269936625161</v>
      </c>
      <c r="AP136" s="5">
        <v>303.464672695921</v>
      </c>
      <c r="AQ136" s="5">
        <v>326.34</v>
      </c>
      <c r="AR136" s="5" t="s">
        <v>18</v>
      </c>
      <c r="AS136" s="10" t="s">
        <v>18</v>
      </c>
      <c r="AT136" s="10" t="s">
        <v>18</v>
      </c>
      <c r="AU136" s="26"/>
      <c r="AV136" s="26"/>
      <c r="AW136" s="26"/>
      <c r="AX136" s="26"/>
      <c r="BA136" s="26"/>
      <c r="BB136" s="26"/>
      <c r="BC136" s="26"/>
      <c r="BD136" s="26"/>
      <c r="BE136" s="26"/>
      <c r="BG136" s="26"/>
      <c r="BH136" s="26"/>
      <c r="BI136" s="26"/>
      <c r="BJ136" s="26"/>
      <c r="BK136" s="26"/>
      <c r="BL136" s="26"/>
      <c r="BM136" s="26"/>
      <c r="BO136" s="26"/>
      <c r="BP136" s="26"/>
      <c r="BQ136" s="26"/>
      <c r="BR136" s="26"/>
      <c r="BS136" s="26"/>
      <c r="BU136" s="26"/>
      <c r="BW136" s="26"/>
      <c r="BX136" s="26"/>
      <c r="BZ136" s="26"/>
      <c r="CA136" s="26"/>
      <c r="CB136" s="26"/>
      <c r="CE136" s="26"/>
      <c r="CF136" s="26"/>
      <c r="CG136" s="26"/>
      <c r="CH136" s="26"/>
      <c r="CJ136" s="26"/>
      <c r="CP136" s="26"/>
      <c r="CQ136" s="26"/>
      <c r="CR136" s="26"/>
      <c r="CS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P136" s="26"/>
      <c r="DQ136" s="26"/>
      <c r="DR136" s="26"/>
      <c r="DS136" s="26"/>
      <c r="DW136" s="26"/>
      <c r="DX136" s="26"/>
      <c r="DZ136" s="26"/>
      <c r="EA136" s="26"/>
      <c r="EB136" s="26"/>
      <c r="EC136" s="26"/>
      <c r="ED136" s="26"/>
      <c r="EE136" s="26"/>
      <c r="EF136" s="26"/>
      <c r="EG136" s="26"/>
    </row>
    <row r="137" spans="3:137" s="22" customFormat="1" ht="12.75">
      <c r="C137" s="8" t="s">
        <v>67</v>
      </c>
      <c r="D137" s="46" t="s">
        <v>31</v>
      </c>
      <c r="E137" s="4">
        <v>0.005</v>
      </c>
      <c r="F137" s="4">
        <v>0.009</v>
      </c>
      <c r="G137" s="4">
        <v>0.034</v>
      </c>
      <c r="H137" s="4">
        <v>15.569</v>
      </c>
      <c r="I137" s="4">
        <v>21.726</v>
      </c>
      <c r="J137" s="4">
        <v>0.036</v>
      </c>
      <c r="K137" s="4">
        <v>0.074</v>
      </c>
      <c r="L137" s="4">
        <v>26.379</v>
      </c>
      <c r="M137" s="4">
        <v>0.018</v>
      </c>
      <c r="N137" s="4">
        <v>22.433</v>
      </c>
      <c r="O137" s="4">
        <v>11.822</v>
      </c>
      <c r="P137" s="2">
        <v>98.105</v>
      </c>
      <c r="Q137" s="4">
        <v>0.002</v>
      </c>
      <c r="R137" s="4">
        <v>0.002</v>
      </c>
      <c r="S137" s="4">
        <v>0.007</v>
      </c>
      <c r="T137" s="4">
        <v>2.642</v>
      </c>
      <c r="U137" s="4">
        <v>6.57</v>
      </c>
      <c r="V137" s="4">
        <v>0.005</v>
      </c>
      <c r="W137" s="4">
        <v>0.013</v>
      </c>
      <c r="X137" s="4">
        <v>5.352</v>
      </c>
      <c r="Y137" s="4">
        <v>0.003</v>
      </c>
      <c r="Z137" s="4">
        <v>5.364</v>
      </c>
      <c r="AA137" s="2">
        <v>19.96</v>
      </c>
      <c r="AB137" s="1">
        <v>0.28679982631350415</v>
      </c>
      <c r="AC137" s="1">
        <v>0.7132001736864959</v>
      </c>
      <c r="AD137" s="1">
        <v>0.018000000000000002</v>
      </c>
      <c r="AE137" s="1">
        <v>2.6479999999999997</v>
      </c>
      <c r="AF137" s="1">
        <v>66.2</v>
      </c>
      <c r="AG137" s="1">
        <v>2.716</v>
      </c>
      <c r="AH137" s="1">
        <v>0.053999999999999174</v>
      </c>
      <c r="AI137" s="5">
        <v>298.188</v>
      </c>
      <c r="AJ137" s="5">
        <v>364.38151999999997</v>
      </c>
      <c r="AK137" s="1">
        <v>2.916759878419453</v>
      </c>
      <c r="AL137" s="5">
        <v>327.176547112462</v>
      </c>
      <c r="AM137" s="1">
        <v>2.67667998263135</v>
      </c>
      <c r="AN137" s="5">
        <v>357.9304572297003</v>
      </c>
      <c r="AO137" s="1">
        <v>2.6585549144594003</v>
      </c>
      <c r="AP137" s="5">
        <v>299.8385319155883</v>
      </c>
      <c r="AQ137" s="5">
        <v>364.66</v>
      </c>
      <c r="AR137" s="5">
        <v>349.22</v>
      </c>
      <c r="AS137" s="10" t="s">
        <v>18</v>
      </c>
      <c r="AT137" s="10" t="s">
        <v>18</v>
      </c>
      <c r="AU137" s="26"/>
      <c r="AV137" s="26"/>
      <c r="AW137" s="26"/>
      <c r="AX137" s="26"/>
      <c r="BA137" s="26"/>
      <c r="BB137" s="26"/>
      <c r="BC137" s="26"/>
      <c r="BD137" s="26"/>
      <c r="BE137" s="26"/>
      <c r="BG137" s="26"/>
      <c r="BH137" s="26"/>
      <c r="BI137" s="26"/>
      <c r="BJ137" s="26"/>
      <c r="BK137" s="26"/>
      <c r="BL137" s="26"/>
      <c r="BM137" s="26"/>
      <c r="BO137" s="26"/>
      <c r="BP137" s="26"/>
      <c r="BQ137" s="26"/>
      <c r="BR137" s="26"/>
      <c r="BS137" s="26"/>
      <c r="BU137" s="26"/>
      <c r="BW137" s="26"/>
      <c r="BX137" s="26"/>
      <c r="BZ137" s="26"/>
      <c r="CA137" s="26"/>
      <c r="CB137" s="26"/>
      <c r="CE137" s="26"/>
      <c r="CF137" s="26"/>
      <c r="CG137" s="26"/>
      <c r="CH137" s="26"/>
      <c r="CJ137" s="26"/>
      <c r="CP137" s="26"/>
      <c r="CQ137" s="26"/>
      <c r="CR137" s="26"/>
      <c r="CS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P137" s="26"/>
      <c r="DQ137" s="26"/>
      <c r="DR137" s="26"/>
      <c r="DS137" s="26"/>
      <c r="DW137" s="26"/>
      <c r="DX137" s="26"/>
      <c r="DZ137" s="26"/>
      <c r="EA137" s="26"/>
      <c r="EB137" s="26"/>
      <c r="EC137" s="26"/>
      <c r="ED137" s="26"/>
      <c r="EE137" s="26"/>
      <c r="EF137" s="26"/>
      <c r="EG137" s="26"/>
    </row>
    <row r="138" spans="3:137" s="22" customFormat="1" ht="12.75">
      <c r="C138" s="8" t="s">
        <v>67</v>
      </c>
      <c r="D138" s="46" t="s">
        <v>31</v>
      </c>
      <c r="E138" s="4">
        <v>0.048</v>
      </c>
      <c r="F138" s="4">
        <v>0</v>
      </c>
      <c r="G138" s="4">
        <v>0.048</v>
      </c>
      <c r="H138" s="4">
        <v>15.936</v>
      </c>
      <c r="I138" s="4">
        <v>21.551</v>
      </c>
      <c r="J138" s="4">
        <v>0.015</v>
      </c>
      <c r="K138" s="4">
        <v>0.097</v>
      </c>
      <c r="L138" s="4">
        <v>26.159</v>
      </c>
      <c r="M138" s="4">
        <v>0.042</v>
      </c>
      <c r="N138" s="4">
        <v>22.111</v>
      </c>
      <c r="O138" s="4">
        <v>11.746</v>
      </c>
      <c r="P138" s="2">
        <v>97.753</v>
      </c>
      <c r="Q138" s="4">
        <v>0.019</v>
      </c>
      <c r="R138" s="4">
        <v>0</v>
      </c>
      <c r="S138" s="4">
        <v>0.011</v>
      </c>
      <c r="T138" s="4">
        <v>2.722</v>
      </c>
      <c r="U138" s="4">
        <v>6.56</v>
      </c>
      <c r="V138" s="4">
        <v>0.002</v>
      </c>
      <c r="W138" s="4">
        <v>0.017</v>
      </c>
      <c r="X138" s="4">
        <v>5.342</v>
      </c>
      <c r="Y138" s="4">
        <v>0.007</v>
      </c>
      <c r="Z138" s="4">
        <v>5.322</v>
      </c>
      <c r="AA138" s="2">
        <v>20.002</v>
      </c>
      <c r="AB138" s="1">
        <v>0.29325576384399915</v>
      </c>
      <c r="AC138" s="1">
        <v>0.7067442361560008</v>
      </c>
      <c r="AD138" s="1">
        <v>0.040999999999999995</v>
      </c>
      <c r="AE138" s="1">
        <v>2.6580000000000004</v>
      </c>
      <c r="AF138" s="1">
        <v>66.45</v>
      </c>
      <c r="AG138" s="1">
        <v>2.6639999999999997</v>
      </c>
      <c r="AH138" s="1">
        <v>0.035000000000001155</v>
      </c>
      <c r="AI138" s="5">
        <v>299.24800000000005</v>
      </c>
      <c r="AJ138" s="5">
        <v>365.99142000000006</v>
      </c>
      <c r="AK138" s="1">
        <v>2.8692790346907993</v>
      </c>
      <c r="AL138" s="5">
        <v>322.1435776772247</v>
      </c>
      <c r="AM138" s="1">
        <v>2.6873255763844</v>
      </c>
      <c r="AN138" s="5">
        <v>359.62842943331185</v>
      </c>
      <c r="AO138" s="1">
        <v>2.667274056453351</v>
      </c>
      <c r="AP138" s="5">
        <v>300.7645047953459</v>
      </c>
      <c r="AQ138" s="5">
        <v>314.62</v>
      </c>
      <c r="AR138" s="5">
        <v>367.29</v>
      </c>
      <c r="AS138" s="10" t="s">
        <v>18</v>
      </c>
      <c r="AT138" s="10" t="s">
        <v>18</v>
      </c>
      <c r="AU138" s="26"/>
      <c r="AV138" s="26"/>
      <c r="AW138" s="26"/>
      <c r="AX138" s="26"/>
      <c r="BA138" s="26"/>
      <c r="BB138" s="26"/>
      <c r="BC138" s="26"/>
      <c r="BD138" s="26"/>
      <c r="BE138" s="26"/>
      <c r="BG138" s="26"/>
      <c r="BH138" s="26"/>
      <c r="BI138" s="26"/>
      <c r="BJ138" s="26"/>
      <c r="BK138" s="26"/>
      <c r="BL138" s="26"/>
      <c r="BM138" s="26"/>
      <c r="BO138" s="26"/>
      <c r="BP138" s="26"/>
      <c r="BQ138" s="26"/>
      <c r="BR138" s="26"/>
      <c r="BS138" s="26"/>
      <c r="BU138" s="26"/>
      <c r="BW138" s="26"/>
      <c r="BX138" s="26"/>
      <c r="BZ138" s="26"/>
      <c r="CA138" s="26"/>
      <c r="CB138" s="26"/>
      <c r="CE138" s="26"/>
      <c r="CF138" s="26"/>
      <c r="CG138" s="26"/>
      <c r="CH138" s="26"/>
      <c r="CJ138" s="26"/>
      <c r="CP138" s="26"/>
      <c r="CQ138" s="26"/>
      <c r="CR138" s="26"/>
      <c r="CS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P138" s="26"/>
      <c r="DQ138" s="26"/>
      <c r="DR138" s="26"/>
      <c r="DS138" s="26"/>
      <c r="DW138" s="26"/>
      <c r="DX138" s="26"/>
      <c r="DZ138" s="26"/>
      <c r="EA138" s="26"/>
      <c r="EB138" s="26"/>
      <c r="EC138" s="26"/>
      <c r="ED138" s="26"/>
      <c r="EE138" s="26"/>
      <c r="EF138" s="26"/>
      <c r="EG138" s="26"/>
    </row>
    <row r="139" spans="3:137" s="22" customFormat="1" ht="12.75" customHeight="1">
      <c r="C139" s="8" t="s">
        <v>32</v>
      </c>
      <c r="D139" s="47" t="s">
        <v>33</v>
      </c>
      <c r="E139" s="4">
        <v>0.024</v>
      </c>
      <c r="F139" s="4">
        <v>0.023</v>
      </c>
      <c r="G139" s="4">
        <v>0.021</v>
      </c>
      <c r="H139" s="4">
        <v>26.669</v>
      </c>
      <c r="I139" s="4">
        <v>15.516</v>
      </c>
      <c r="J139" s="4">
        <v>0.048</v>
      </c>
      <c r="K139" s="4">
        <v>0.263</v>
      </c>
      <c r="L139" s="4">
        <v>25.316</v>
      </c>
      <c r="M139" s="4">
        <v>0.008</v>
      </c>
      <c r="N139" s="4">
        <v>19.81</v>
      </c>
      <c r="O139" s="4">
        <v>11.261</v>
      </c>
      <c r="P139" s="2">
        <v>98.95899999999999</v>
      </c>
      <c r="Q139" s="4">
        <v>0.01</v>
      </c>
      <c r="R139" s="4">
        <v>0.006</v>
      </c>
      <c r="S139" s="4">
        <v>0.005</v>
      </c>
      <c r="T139" s="4">
        <v>4.751</v>
      </c>
      <c r="U139" s="4">
        <v>4.926</v>
      </c>
      <c r="V139" s="4">
        <v>0.008</v>
      </c>
      <c r="W139" s="4">
        <v>0.048</v>
      </c>
      <c r="X139" s="4">
        <v>5.393</v>
      </c>
      <c r="Y139" s="4">
        <v>0.001</v>
      </c>
      <c r="Z139" s="4">
        <v>4.973</v>
      </c>
      <c r="AA139" s="2">
        <v>20.121</v>
      </c>
      <c r="AB139" s="1">
        <v>0.49095794151079886</v>
      </c>
      <c r="AC139" s="1">
        <v>0.5090420584892011</v>
      </c>
      <c r="AD139" s="1">
        <v>0.026000000000000002</v>
      </c>
      <c r="AE139" s="1">
        <v>2.607</v>
      </c>
      <c r="AF139" s="1">
        <v>65.175</v>
      </c>
      <c r="AG139" s="1">
        <v>2.3659999999999997</v>
      </c>
      <c r="AH139" s="1">
        <v>-0.09900000000000014</v>
      </c>
      <c r="AI139" s="5">
        <v>293.84200000000004</v>
      </c>
      <c r="AJ139" s="5">
        <v>357.78093000000007</v>
      </c>
      <c r="AK139" s="1">
        <v>2.709670559057559</v>
      </c>
      <c r="AL139" s="5">
        <v>305.22507926010127</v>
      </c>
      <c r="AM139" s="1">
        <v>2.65609579415108</v>
      </c>
      <c r="AN139" s="5">
        <v>354.6472791670973</v>
      </c>
      <c r="AO139" s="1">
        <v>2.5770499444042576</v>
      </c>
      <c r="AP139" s="5">
        <v>291.18270409573216</v>
      </c>
      <c r="AQ139" s="5">
        <v>294.4</v>
      </c>
      <c r="AR139" s="5">
        <v>322.2</v>
      </c>
      <c r="AS139" s="10">
        <f>-29.8861</f>
        <v>-29.8861</v>
      </c>
      <c r="AT139" s="10">
        <v>-9.01194</v>
      </c>
      <c r="AU139" s="26"/>
      <c r="AV139" s="26"/>
      <c r="AW139" s="26"/>
      <c r="AX139" s="26"/>
      <c r="BA139" s="26"/>
      <c r="BB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40"/>
      <c r="BO139" s="26"/>
      <c r="BP139" s="26"/>
      <c r="BQ139" s="26"/>
      <c r="BR139" s="26"/>
      <c r="BT139" s="26"/>
      <c r="BU139" s="26"/>
      <c r="BW139" s="26"/>
      <c r="BX139" s="26"/>
      <c r="BY139" s="26"/>
      <c r="CB139" s="26"/>
      <c r="CC139" s="26"/>
      <c r="CD139" s="26"/>
      <c r="CE139" s="26"/>
      <c r="CG139" s="26"/>
      <c r="CM139" s="26"/>
      <c r="CN139" s="26"/>
      <c r="CO139" s="26"/>
      <c r="CP139" s="26"/>
      <c r="CU139" s="26"/>
      <c r="CV139" s="26"/>
      <c r="CW139" s="26"/>
      <c r="CX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P139" s="26"/>
      <c r="DQ139" s="26"/>
      <c r="DR139" s="26"/>
      <c r="DS139" s="26"/>
      <c r="DW139" s="26"/>
      <c r="DX139" s="26"/>
      <c r="DZ139" s="26"/>
      <c r="EA139" s="26"/>
      <c r="EB139" s="26"/>
      <c r="EC139" s="26"/>
      <c r="ED139" s="26"/>
      <c r="EE139" s="26"/>
      <c r="EF139" s="26"/>
      <c r="EG139" s="26"/>
    </row>
    <row r="140" spans="3:137" s="22" customFormat="1" ht="12.75">
      <c r="C140" s="8" t="s">
        <v>32</v>
      </c>
      <c r="D140" s="47" t="s">
        <v>33</v>
      </c>
      <c r="E140" s="4">
        <v>0</v>
      </c>
      <c r="F140" s="4">
        <v>0.035</v>
      </c>
      <c r="G140" s="4">
        <v>0</v>
      </c>
      <c r="H140" s="4">
        <v>26.351</v>
      </c>
      <c r="I140" s="4">
        <v>15.557</v>
      </c>
      <c r="J140" s="4">
        <v>0.031</v>
      </c>
      <c r="K140" s="4">
        <v>0.203</v>
      </c>
      <c r="L140" s="4">
        <v>25.567</v>
      </c>
      <c r="M140" s="4">
        <v>0.015</v>
      </c>
      <c r="N140" s="4">
        <v>19.797</v>
      </c>
      <c r="O140" s="4">
        <v>11.275</v>
      </c>
      <c r="P140" s="2">
        <v>98.831</v>
      </c>
      <c r="Q140" s="4">
        <v>0</v>
      </c>
      <c r="R140" s="4">
        <v>0.01</v>
      </c>
      <c r="S140" s="4">
        <v>0</v>
      </c>
      <c r="T140" s="4">
        <v>4.688</v>
      </c>
      <c r="U140" s="4">
        <v>4.933</v>
      </c>
      <c r="V140" s="4">
        <v>0.005</v>
      </c>
      <c r="W140" s="4">
        <v>0.037</v>
      </c>
      <c r="X140" s="4">
        <v>5.439</v>
      </c>
      <c r="Y140" s="4">
        <v>0.003</v>
      </c>
      <c r="Z140" s="4">
        <v>4.964</v>
      </c>
      <c r="AA140" s="2">
        <v>22.799</v>
      </c>
      <c r="AB140" s="1">
        <v>0.4872674358174826</v>
      </c>
      <c r="AC140" s="1">
        <v>0.5127325641825173</v>
      </c>
      <c r="AD140" s="1">
        <v>0.01</v>
      </c>
      <c r="AE140" s="1">
        <v>2.561</v>
      </c>
      <c r="AF140" s="1">
        <v>64.025</v>
      </c>
      <c r="AG140" s="1">
        <v>2.4030000000000005</v>
      </c>
      <c r="AH140" s="1">
        <v>-0.06600000000000002</v>
      </c>
      <c r="AI140" s="5">
        <v>288.966</v>
      </c>
      <c r="AJ140" s="5">
        <v>350.37539</v>
      </c>
      <c r="AK140" s="1">
        <v>2.7440872050722382</v>
      </c>
      <c r="AL140" s="5">
        <v>308.8732437376573</v>
      </c>
      <c r="AM140" s="1">
        <v>2.6097267435817484</v>
      </c>
      <c r="AN140" s="5">
        <v>347.25141560128884</v>
      </c>
      <c r="AO140" s="1">
        <v>2.5317821407338115</v>
      </c>
      <c r="AP140" s="5">
        <v>286.37526334593076</v>
      </c>
      <c r="AQ140" s="5">
        <v>283.8</v>
      </c>
      <c r="AR140" s="5">
        <v>306</v>
      </c>
      <c r="AS140" s="10">
        <f>-31.1272</f>
        <v>-31.1272</v>
      </c>
      <c r="AT140" s="10">
        <v>-9.79002</v>
      </c>
      <c r="AU140" s="26"/>
      <c r="AV140" s="26"/>
      <c r="AW140" s="26"/>
      <c r="AX140" s="26"/>
      <c r="BA140" s="26"/>
      <c r="BB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40"/>
      <c r="BO140" s="26"/>
      <c r="BP140" s="26"/>
      <c r="BQ140" s="26"/>
      <c r="BR140" s="26"/>
      <c r="BT140" s="26"/>
      <c r="BU140" s="26"/>
      <c r="BW140" s="26"/>
      <c r="BX140" s="26"/>
      <c r="BY140" s="26"/>
      <c r="CB140" s="26"/>
      <c r="CC140" s="26"/>
      <c r="CD140" s="26"/>
      <c r="CE140" s="26"/>
      <c r="CG140" s="26"/>
      <c r="CM140" s="26"/>
      <c r="CN140" s="26"/>
      <c r="CO140" s="26"/>
      <c r="CP140" s="26"/>
      <c r="CU140" s="26"/>
      <c r="CV140" s="26"/>
      <c r="CW140" s="26"/>
      <c r="CX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P140" s="26"/>
      <c r="DQ140" s="26"/>
      <c r="DR140" s="26"/>
      <c r="DS140" s="26"/>
      <c r="DW140" s="26"/>
      <c r="DX140" s="26"/>
      <c r="DZ140" s="26"/>
      <c r="EA140" s="26"/>
      <c r="EB140" s="26"/>
      <c r="EC140" s="26"/>
      <c r="ED140" s="26"/>
      <c r="EE140" s="26"/>
      <c r="EF140" s="26"/>
      <c r="EG140" s="26"/>
    </row>
    <row r="141" spans="3:137" s="22" customFormat="1" ht="12.75">
      <c r="C141" s="8" t="s">
        <v>32</v>
      </c>
      <c r="D141" s="47" t="s">
        <v>33</v>
      </c>
      <c r="E141" s="4">
        <v>0.01</v>
      </c>
      <c r="F141" s="4">
        <v>0.313</v>
      </c>
      <c r="G141" s="4">
        <v>0.011</v>
      </c>
      <c r="H141" s="4">
        <v>26.259</v>
      </c>
      <c r="I141" s="4">
        <v>15.271</v>
      </c>
      <c r="J141" s="4">
        <v>0.112</v>
      </c>
      <c r="K141" s="4">
        <v>0.254</v>
      </c>
      <c r="L141" s="4">
        <v>25.69</v>
      </c>
      <c r="M141" s="4">
        <v>0</v>
      </c>
      <c r="N141" s="4">
        <v>19.214</v>
      </c>
      <c r="O141" s="4">
        <v>11.194</v>
      </c>
      <c r="P141" s="2">
        <v>98.328</v>
      </c>
      <c r="Q141" s="4">
        <v>0.004</v>
      </c>
      <c r="R141" s="4">
        <v>0.085</v>
      </c>
      <c r="S141" s="4">
        <v>0.003</v>
      </c>
      <c r="T141" s="4">
        <v>4.706</v>
      </c>
      <c r="U141" s="4">
        <v>4.877</v>
      </c>
      <c r="V141" s="4">
        <v>0.018</v>
      </c>
      <c r="W141" s="4">
        <v>0.046</v>
      </c>
      <c r="X141" s="4">
        <v>5.505</v>
      </c>
      <c r="Y141" s="4">
        <v>0</v>
      </c>
      <c r="Z141" s="4">
        <v>4.852</v>
      </c>
      <c r="AA141" s="2">
        <v>22.816</v>
      </c>
      <c r="AB141" s="1">
        <v>0.49107795053741005</v>
      </c>
      <c r="AC141" s="1">
        <v>0.5089220494625899</v>
      </c>
      <c r="AD141" s="1">
        <v>0.095</v>
      </c>
      <c r="AE141" s="1">
        <v>2.495</v>
      </c>
      <c r="AF141" s="1">
        <v>62.375</v>
      </c>
      <c r="AG141" s="1">
        <v>2.357</v>
      </c>
      <c r="AH141" s="1">
        <v>-0.003999999999999504</v>
      </c>
      <c r="AI141" s="5">
        <v>281.97</v>
      </c>
      <c r="AJ141" s="5">
        <v>339.75005000000004</v>
      </c>
      <c r="AK141" s="1">
        <v>2.700754565376187</v>
      </c>
      <c r="AL141" s="5">
        <v>304.2799839298758</v>
      </c>
      <c r="AM141" s="1">
        <v>2.544107795053741</v>
      </c>
      <c r="AN141" s="5">
        <v>336.7851933110717</v>
      </c>
      <c r="AO141" s="1">
        <v>2.465026134613378</v>
      </c>
      <c r="AP141" s="5">
        <v>279.28577549594075</v>
      </c>
      <c r="AQ141" s="5">
        <v>270.6</v>
      </c>
      <c r="AR141" s="5">
        <v>287</v>
      </c>
      <c r="AS141" s="10">
        <f>-33.4004</f>
        <v>-33.4004</v>
      </c>
      <c r="AT141" s="10">
        <v>-11.0204</v>
      </c>
      <c r="AU141" s="26"/>
      <c r="AV141" s="26"/>
      <c r="AW141" s="26"/>
      <c r="AX141" s="26"/>
      <c r="BA141" s="26"/>
      <c r="BB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40"/>
      <c r="BO141" s="26"/>
      <c r="BP141" s="26"/>
      <c r="BQ141" s="26"/>
      <c r="BR141" s="26"/>
      <c r="BT141" s="26"/>
      <c r="BU141" s="26"/>
      <c r="BW141" s="26"/>
      <c r="BX141" s="26"/>
      <c r="BY141" s="26"/>
      <c r="CB141" s="26"/>
      <c r="CC141" s="26"/>
      <c r="CD141" s="26"/>
      <c r="CE141" s="26"/>
      <c r="CG141" s="26"/>
      <c r="CM141" s="26"/>
      <c r="CN141" s="26"/>
      <c r="CO141" s="26"/>
      <c r="CP141" s="26"/>
      <c r="CU141" s="26"/>
      <c r="CV141" s="26"/>
      <c r="CW141" s="26"/>
      <c r="CX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P141" s="26"/>
      <c r="DQ141" s="26"/>
      <c r="DR141" s="26"/>
      <c r="DS141" s="26"/>
      <c r="DW141" s="26"/>
      <c r="DX141" s="26"/>
      <c r="DZ141" s="26"/>
      <c r="EA141" s="26"/>
      <c r="EB141" s="26"/>
      <c r="EC141" s="26"/>
      <c r="ED141" s="26"/>
      <c r="EE141" s="26"/>
      <c r="EF141" s="26"/>
      <c r="EG141" s="26"/>
    </row>
    <row r="142" spans="3:137" s="22" customFormat="1" ht="12.75">
      <c r="C142" s="8" t="s">
        <v>32</v>
      </c>
      <c r="D142" s="47" t="s">
        <v>33</v>
      </c>
      <c r="E142" s="4">
        <v>0.002</v>
      </c>
      <c r="F142" s="4">
        <v>1.559</v>
      </c>
      <c r="G142" s="4">
        <v>0</v>
      </c>
      <c r="H142" s="4">
        <v>25.498</v>
      </c>
      <c r="I142" s="4">
        <v>14.845</v>
      </c>
      <c r="J142" s="4">
        <v>0.249</v>
      </c>
      <c r="K142" s="4">
        <v>0.234</v>
      </c>
      <c r="L142" s="4">
        <v>26.97</v>
      </c>
      <c r="M142" s="4">
        <v>0.036</v>
      </c>
      <c r="N142" s="4">
        <v>18.846</v>
      </c>
      <c r="O142" s="4">
        <v>11.335</v>
      </c>
      <c r="P142" s="2">
        <v>99.57400000000001</v>
      </c>
      <c r="Q142" s="4">
        <v>0.014</v>
      </c>
      <c r="R142" s="4">
        <v>0.015</v>
      </c>
      <c r="S142" s="4">
        <v>0.001</v>
      </c>
      <c r="T142" s="4">
        <v>4.832</v>
      </c>
      <c r="U142" s="4">
        <v>4.709</v>
      </c>
      <c r="V142" s="4">
        <v>0.002</v>
      </c>
      <c r="W142" s="4">
        <v>0.045</v>
      </c>
      <c r="X142" s="4">
        <v>5.457</v>
      </c>
      <c r="Y142" s="4">
        <v>0</v>
      </c>
      <c r="Z142" s="4">
        <v>4.986</v>
      </c>
      <c r="AA142" s="2">
        <v>22.781</v>
      </c>
      <c r="AB142" s="1">
        <v>0.5064458652132899</v>
      </c>
      <c r="AC142" s="1">
        <v>0.49355413478671006</v>
      </c>
      <c r="AD142" s="1">
        <v>0.031</v>
      </c>
      <c r="AE142" s="1">
        <v>2.543</v>
      </c>
      <c r="AF142" s="1">
        <v>63.575</v>
      </c>
      <c r="AG142" s="1">
        <v>2.4429999999999996</v>
      </c>
      <c r="AH142" s="1">
        <v>-0.030999999999999098</v>
      </c>
      <c r="AI142" s="5">
        <v>287.058</v>
      </c>
      <c r="AJ142" s="5">
        <v>347.47757</v>
      </c>
      <c r="AK142" s="1">
        <v>2.7975121056493024</v>
      </c>
      <c r="AL142" s="5">
        <v>314.5362831988261</v>
      </c>
      <c r="AM142" s="1">
        <v>2.593644586521329</v>
      </c>
      <c r="AN142" s="5">
        <v>344.68631155015197</v>
      </c>
      <c r="AO142" s="1">
        <v>2.5099771403416833</v>
      </c>
      <c r="AP142" s="5">
        <v>284.05957230428675</v>
      </c>
      <c r="AQ142" s="5">
        <v>216.2</v>
      </c>
      <c r="AR142" s="5">
        <v>232.1</v>
      </c>
      <c r="AS142" s="10">
        <f>-40.101</f>
        <v>-40.101</v>
      </c>
      <c r="AT142" s="10">
        <v>-14.19945</v>
      </c>
      <c r="AU142" s="26"/>
      <c r="AV142" s="26"/>
      <c r="AW142" s="26"/>
      <c r="AX142" s="26"/>
      <c r="BA142" s="26"/>
      <c r="BB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40"/>
      <c r="BO142" s="26"/>
      <c r="BP142" s="26"/>
      <c r="BQ142" s="26"/>
      <c r="BR142" s="26"/>
      <c r="BT142" s="26"/>
      <c r="BU142" s="26"/>
      <c r="BW142" s="26"/>
      <c r="BX142" s="26"/>
      <c r="BY142" s="26"/>
      <c r="CB142" s="26"/>
      <c r="CC142" s="26"/>
      <c r="CD142" s="26"/>
      <c r="CE142" s="26"/>
      <c r="CG142" s="26"/>
      <c r="CM142" s="26"/>
      <c r="CN142" s="26"/>
      <c r="CO142" s="26"/>
      <c r="CP142" s="26"/>
      <c r="CU142" s="26"/>
      <c r="CV142" s="26"/>
      <c r="CW142" s="26"/>
      <c r="CX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P142" s="26"/>
      <c r="DQ142" s="26"/>
      <c r="DR142" s="26"/>
      <c r="DS142" s="26"/>
      <c r="DW142" s="26"/>
      <c r="DX142" s="26"/>
      <c r="DZ142" s="26"/>
      <c r="EA142" s="26"/>
      <c r="EB142" s="26"/>
      <c r="EC142" s="26"/>
      <c r="ED142" s="26"/>
      <c r="EE142" s="26"/>
      <c r="EF142" s="26"/>
      <c r="EG142" s="26"/>
    </row>
    <row r="143" spans="3:137" s="22" customFormat="1" ht="12.75">
      <c r="C143" s="8" t="s">
        <v>32</v>
      </c>
      <c r="D143" s="47" t="s">
        <v>33</v>
      </c>
      <c r="E143" s="4">
        <v>0.033</v>
      </c>
      <c r="F143" s="4">
        <v>0.02</v>
      </c>
      <c r="G143" s="4">
        <v>0</v>
      </c>
      <c r="H143" s="4">
        <v>26.677</v>
      </c>
      <c r="I143" s="4">
        <v>14.917</v>
      </c>
      <c r="J143" s="4">
        <v>0.025</v>
      </c>
      <c r="K143" s="4">
        <v>0.204</v>
      </c>
      <c r="L143" s="4">
        <v>25.04</v>
      </c>
      <c r="M143" s="4">
        <v>0</v>
      </c>
      <c r="N143" s="4">
        <v>19.26</v>
      </c>
      <c r="O143" s="4">
        <v>11.045</v>
      </c>
      <c r="P143" s="2">
        <v>97.221</v>
      </c>
      <c r="Q143" s="4">
        <v>0.014</v>
      </c>
      <c r="R143" s="4">
        <v>0.006</v>
      </c>
      <c r="S143" s="4">
        <v>0</v>
      </c>
      <c r="T143" s="4">
        <v>4.845</v>
      </c>
      <c r="U143" s="4">
        <v>4.829</v>
      </c>
      <c r="V143" s="4">
        <v>0.004</v>
      </c>
      <c r="W143" s="4">
        <v>0.037</v>
      </c>
      <c r="X143" s="4">
        <v>5.438</v>
      </c>
      <c r="Y143" s="4">
        <v>0</v>
      </c>
      <c r="Z143" s="4">
        <v>4.93</v>
      </c>
      <c r="AA143" s="2">
        <v>22.822999999999997</v>
      </c>
      <c r="AB143" s="1">
        <v>0.5008269588587968</v>
      </c>
      <c r="AC143" s="1">
        <v>0.4991730411412032</v>
      </c>
      <c r="AD143" s="1">
        <v>0.02</v>
      </c>
      <c r="AE143" s="1">
        <v>2.5620000000000003</v>
      </c>
      <c r="AF143" s="1">
        <v>64.05</v>
      </c>
      <c r="AG143" s="1">
        <v>2.3679999999999994</v>
      </c>
      <c r="AH143" s="1">
        <v>-0.08299999999999805</v>
      </c>
      <c r="AI143" s="5">
        <v>289.072</v>
      </c>
      <c r="AJ143" s="5">
        <v>350.53638000000007</v>
      </c>
      <c r="AK143" s="1">
        <v>2.7185788712011574</v>
      </c>
      <c r="AL143" s="5">
        <v>306.1693603473227</v>
      </c>
      <c r="AM143" s="1">
        <v>2.61208269588588</v>
      </c>
      <c r="AN143" s="5">
        <v>347.62718999379786</v>
      </c>
      <c r="AO143" s="1">
        <v>2.530091931362415</v>
      </c>
      <c r="AP143" s="5">
        <v>286.19576311068846</v>
      </c>
      <c r="AQ143" s="5">
        <v>216.2</v>
      </c>
      <c r="AR143" s="5">
        <v>232.1</v>
      </c>
      <c r="AS143" s="10">
        <f>-40.101</f>
        <v>-40.101</v>
      </c>
      <c r="AT143" s="10">
        <v>-14.19945</v>
      </c>
      <c r="AU143" s="26"/>
      <c r="AV143" s="26"/>
      <c r="AW143" s="26"/>
      <c r="AX143" s="26"/>
      <c r="BA143" s="26"/>
      <c r="BB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40"/>
      <c r="BO143" s="26"/>
      <c r="BP143" s="26"/>
      <c r="BQ143" s="26"/>
      <c r="BR143" s="26"/>
      <c r="BT143" s="26"/>
      <c r="BU143" s="26"/>
      <c r="BW143" s="26"/>
      <c r="BX143" s="26"/>
      <c r="BY143" s="26"/>
      <c r="CB143" s="26"/>
      <c r="CC143" s="26"/>
      <c r="CD143" s="26"/>
      <c r="CE143" s="26"/>
      <c r="CG143" s="26"/>
      <c r="CM143" s="26"/>
      <c r="CN143" s="26"/>
      <c r="CO143" s="26"/>
      <c r="CP143" s="26"/>
      <c r="CU143" s="26"/>
      <c r="CV143" s="26"/>
      <c r="CW143" s="26"/>
      <c r="CX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P143" s="26"/>
      <c r="DQ143" s="26"/>
      <c r="DR143" s="26"/>
      <c r="DS143" s="26"/>
      <c r="DW143" s="26"/>
      <c r="DX143" s="26"/>
      <c r="DZ143" s="26"/>
      <c r="EA143" s="26"/>
      <c r="EB143" s="26"/>
      <c r="EC143" s="26"/>
      <c r="ED143" s="26"/>
      <c r="EE143" s="26"/>
      <c r="EF143" s="26"/>
      <c r="EG143" s="26"/>
    </row>
    <row r="144" spans="3:137" s="22" customFormat="1" ht="12.75">
      <c r="C144" s="8" t="s">
        <v>32</v>
      </c>
      <c r="D144" s="47" t="s">
        <v>33</v>
      </c>
      <c r="E144" s="4">
        <v>0</v>
      </c>
      <c r="F144" s="4">
        <v>0.015</v>
      </c>
      <c r="G144" s="4">
        <v>0</v>
      </c>
      <c r="H144" s="4">
        <v>26.304</v>
      </c>
      <c r="I144" s="4">
        <v>15.264</v>
      </c>
      <c r="J144" s="4">
        <v>0.059</v>
      </c>
      <c r="K144" s="4">
        <v>0.256</v>
      </c>
      <c r="L144" s="4">
        <v>25.471</v>
      </c>
      <c r="M144" s="4">
        <v>0.018</v>
      </c>
      <c r="N144" s="4">
        <v>19.399</v>
      </c>
      <c r="O144" s="4">
        <v>11.164</v>
      </c>
      <c r="P144" s="2">
        <v>97.95</v>
      </c>
      <c r="Q144" s="4">
        <v>0</v>
      </c>
      <c r="R144" s="4">
        <v>0.004</v>
      </c>
      <c r="S144" s="4">
        <v>0</v>
      </c>
      <c r="T144" s="4">
        <v>4.726</v>
      </c>
      <c r="U144" s="4">
        <v>4.888</v>
      </c>
      <c r="V144" s="4">
        <v>0.01</v>
      </c>
      <c r="W144" s="4">
        <v>0.047</v>
      </c>
      <c r="X144" s="4">
        <v>5.472</v>
      </c>
      <c r="Y144" s="4">
        <v>0.003</v>
      </c>
      <c r="Z144" s="4">
        <v>4.912</v>
      </c>
      <c r="AA144" s="2">
        <v>22.781999999999996</v>
      </c>
      <c r="AB144" s="1">
        <v>0.4915747867692947</v>
      </c>
      <c r="AC144" s="1">
        <v>0.5084252132307052</v>
      </c>
      <c r="AD144" s="1">
        <v>0.004</v>
      </c>
      <c r="AE144" s="1">
        <v>2.5279999999999996</v>
      </c>
      <c r="AF144" s="1">
        <v>63.2</v>
      </c>
      <c r="AG144" s="1">
        <v>2.3840000000000003</v>
      </c>
      <c r="AH144" s="1">
        <v>-0.05500000000000022</v>
      </c>
      <c r="AI144" s="5">
        <v>285.46799999999996</v>
      </c>
      <c r="AJ144" s="5">
        <v>345.06271999999996</v>
      </c>
      <c r="AK144" s="1">
        <v>2.7281023507385065</v>
      </c>
      <c r="AL144" s="5">
        <v>307.17884917828167</v>
      </c>
      <c r="AM144" s="1">
        <v>2.577157478676929</v>
      </c>
      <c r="AN144" s="5">
        <v>342.0566178489702</v>
      </c>
      <c r="AO144" s="1">
        <v>2.4979275623049717</v>
      </c>
      <c r="AP144" s="5">
        <v>282.779907116788</v>
      </c>
      <c r="AQ144" s="5">
        <v>216.2</v>
      </c>
      <c r="AR144" s="5">
        <v>232.1</v>
      </c>
      <c r="AS144" s="10">
        <f>-40.101</f>
        <v>-40.101</v>
      </c>
      <c r="AT144" s="10">
        <v>-14.19945</v>
      </c>
      <c r="AU144" s="26"/>
      <c r="AV144" s="26"/>
      <c r="AW144" s="26"/>
      <c r="AX144" s="26"/>
      <c r="BA144" s="26"/>
      <c r="BB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40"/>
      <c r="BO144" s="26"/>
      <c r="BP144" s="26"/>
      <c r="BQ144" s="26"/>
      <c r="BR144" s="26"/>
      <c r="BT144" s="26"/>
      <c r="BU144" s="26"/>
      <c r="BW144" s="26"/>
      <c r="BX144" s="26"/>
      <c r="BY144" s="26"/>
      <c r="CB144" s="26"/>
      <c r="CC144" s="26"/>
      <c r="CD144" s="26"/>
      <c r="CE144" s="26"/>
      <c r="CG144" s="26"/>
      <c r="CM144" s="26"/>
      <c r="CN144" s="26"/>
      <c r="CO144" s="26"/>
      <c r="CP144" s="26"/>
      <c r="CU144" s="26"/>
      <c r="CV144" s="26"/>
      <c r="CW144" s="26"/>
      <c r="CX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P144" s="26"/>
      <c r="DQ144" s="26"/>
      <c r="DR144" s="26"/>
      <c r="DS144" s="26"/>
      <c r="DW144" s="26"/>
      <c r="DX144" s="26"/>
      <c r="DZ144" s="26"/>
      <c r="EA144" s="26"/>
      <c r="EB144" s="26"/>
      <c r="EC144" s="26"/>
      <c r="ED144" s="26"/>
      <c r="EE144" s="26"/>
      <c r="EF144" s="26"/>
      <c r="EG144" s="26"/>
    </row>
    <row r="145" spans="3:137" s="22" customFormat="1" ht="12.75">
      <c r="C145" s="8" t="s">
        <v>32</v>
      </c>
      <c r="D145" s="47" t="s">
        <v>33</v>
      </c>
      <c r="E145" s="4">
        <v>0.028</v>
      </c>
      <c r="F145" s="4">
        <v>0.001</v>
      </c>
      <c r="G145" s="4">
        <v>0.008</v>
      </c>
      <c r="H145" s="4">
        <v>26.493</v>
      </c>
      <c r="I145" s="4">
        <v>15.096</v>
      </c>
      <c r="J145" s="4">
        <v>0.018</v>
      </c>
      <c r="K145" s="4">
        <v>0.236</v>
      </c>
      <c r="L145" s="4">
        <v>25.278</v>
      </c>
      <c r="M145" s="4">
        <v>0.067</v>
      </c>
      <c r="N145" s="4">
        <v>19.505</v>
      </c>
      <c r="O145" s="4">
        <v>11.14</v>
      </c>
      <c r="P145" s="2">
        <v>97.87</v>
      </c>
      <c r="Q145" s="4">
        <v>0.012</v>
      </c>
      <c r="R145" s="4">
        <v>0</v>
      </c>
      <c r="S145" s="4">
        <v>0.002</v>
      </c>
      <c r="T145" s="4">
        <v>4.771</v>
      </c>
      <c r="U145" s="4">
        <v>4.845</v>
      </c>
      <c r="V145" s="4">
        <v>0.003</v>
      </c>
      <c r="W145" s="4">
        <v>0.043</v>
      </c>
      <c r="X145" s="4">
        <v>5.443</v>
      </c>
      <c r="Y145" s="4">
        <v>0.011</v>
      </c>
      <c r="Z145" s="4">
        <v>4.95</v>
      </c>
      <c r="AA145" s="2">
        <v>22.8</v>
      </c>
      <c r="AB145" s="1">
        <v>0.4961522462562396</v>
      </c>
      <c r="AC145" s="1">
        <v>0.5038477537437605</v>
      </c>
      <c r="AD145" s="1">
        <v>0.016</v>
      </c>
      <c r="AE145" s="1">
        <v>2.5570000000000004</v>
      </c>
      <c r="AF145" s="1">
        <v>63.925</v>
      </c>
      <c r="AG145" s="1">
        <v>2.393</v>
      </c>
      <c r="AH145" s="1">
        <v>-0.05500000000000034</v>
      </c>
      <c r="AI145" s="5">
        <v>288.54200000000003</v>
      </c>
      <c r="AJ145" s="5">
        <v>349.73143000000005</v>
      </c>
      <c r="AK145" s="1">
        <v>2.7403065723793674</v>
      </c>
      <c r="AL145" s="5">
        <v>308.47249667221297</v>
      </c>
      <c r="AM145" s="1">
        <v>2.6066152246256244</v>
      </c>
      <c r="AN145" s="5">
        <v>346.7551283277871</v>
      </c>
      <c r="AO145" s="1">
        <v>2.5260193943427622</v>
      </c>
      <c r="AP145" s="5">
        <v>285.7632596792014</v>
      </c>
      <c r="AQ145" s="5">
        <v>282.6</v>
      </c>
      <c r="AR145" s="5">
        <v>303.3</v>
      </c>
      <c r="AS145" s="10">
        <f>-31.5823</f>
        <v>-31.5823</v>
      </c>
      <c r="AT145" s="10">
        <v>-9.91208</v>
      </c>
      <c r="AU145" s="26"/>
      <c r="AV145" s="26"/>
      <c r="AW145" s="26"/>
      <c r="AX145" s="26"/>
      <c r="BA145" s="26"/>
      <c r="BB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40"/>
      <c r="BO145" s="26"/>
      <c r="BP145" s="26"/>
      <c r="BQ145" s="26"/>
      <c r="BR145" s="26"/>
      <c r="BT145" s="26"/>
      <c r="BU145" s="26"/>
      <c r="BW145" s="26"/>
      <c r="BX145" s="26"/>
      <c r="BY145" s="26"/>
      <c r="CB145" s="26"/>
      <c r="CC145" s="26"/>
      <c r="CD145" s="26"/>
      <c r="CE145" s="26"/>
      <c r="CG145" s="26"/>
      <c r="CM145" s="26"/>
      <c r="CN145" s="26"/>
      <c r="CO145" s="26"/>
      <c r="CP145" s="26"/>
      <c r="CU145" s="26"/>
      <c r="CV145" s="26"/>
      <c r="CW145" s="26"/>
      <c r="CX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P145" s="26"/>
      <c r="DQ145" s="26"/>
      <c r="DR145" s="26"/>
      <c r="DS145" s="26"/>
      <c r="DW145" s="26"/>
      <c r="DX145" s="26"/>
      <c r="DZ145" s="26"/>
      <c r="EA145" s="26"/>
      <c r="EB145" s="26"/>
      <c r="EC145" s="26"/>
      <c r="ED145" s="26"/>
      <c r="EE145" s="26"/>
      <c r="EF145" s="26"/>
      <c r="EG145" s="26"/>
    </row>
    <row r="146" spans="3:137" s="22" customFormat="1" ht="12.75">
      <c r="C146" s="8" t="s">
        <v>32</v>
      </c>
      <c r="D146" s="47" t="s">
        <v>33</v>
      </c>
      <c r="E146" s="4">
        <v>0.039</v>
      </c>
      <c r="F146" s="4">
        <v>0.006</v>
      </c>
      <c r="G146" s="4">
        <v>0</v>
      </c>
      <c r="H146" s="4">
        <v>26.223</v>
      </c>
      <c r="I146" s="4">
        <v>15.157</v>
      </c>
      <c r="J146" s="4">
        <v>0.004</v>
      </c>
      <c r="K146" s="4">
        <v>0.25</v>
      </c>
      <c r="L146" s="4">
        <v>25.31</v>
      </c>
      <c r="M146" s="4">
        <v>0</v>
      </c>
      <c r="N146" s="4">
        <v>19.465</v>
      </c>
      <c r="O146" s="4">
        <v>11.121</v>
      </c>
      <c r="P146" s="2">
        <v>97.575</v>
      </c>
      <c r="Q146" s="4">
        <v>0.016</v>
      </c>
      <c r="R146" s="4">
        <v>0.002</v>
      </c>
      <c r="S146" s="4">
        <v>0</v>
      </c>
      <c r="T146" s="4">
        <v>4.73</v>
      </c>
      <c r="U146" s="4">
        <v>4.873</v>
      </c>
      <c r="V146" s="4">
        <v>0.001</v>
      </c>
      <c r="W146" s="4">
        <v>0.046</v>
      </c>
      <c r="X146" s="4">
        <v>5.459</v>
      </c>
      <c r="Y146" s="4">
        <v>0</v>
      </c>
      <c r="Z146" s="4">
        <v>4.948</v>
      </c>
      <c r="AA146" s="2">
        <v>22.795</v>
      </c>
      <c r="AB146" s="1">
        <v>0.49255441008018325</v>
      </c>
      <c r="AC146" s="1">
        <v>0.5074455899198167</v>
      </c>
      <c r="AD146" s="1">
        <v>0.018000000000000002</v>
      </c>
      <c r="AE146" s="1">
        <v>2.5410000000000004</v>
      </c>
      <c r="AF146" s="1">
        <v>63.525</v>
      </c>
      <c r="AG146" s="1">
        <v>2.407</v>
      </c>
      <c r="AH146" s="1">
        <v>-0.057000000000000675</v>
      </c>
      <c r="AI146" s="5">
        <v>286.84600000000006</v>
      </c>
      <c r="AJ146" s="5">
        <v>347.1555900000001</v>
      </c>
      <c r="AK146" s="1">
        <v>2.7517880870561284</v>
      </c>
      <c r="AL146" s="5">
        <v>309.6895372279496</v>
      </c>
      <c r="AM146" s="1">
        <v>2.5902554410080185</v>
      </c>
      <c r="AN146" s="5">
        <v>344.14574284077895</v>
      </c>
      <c r="AO146" s="1">
        <v>2.510733205040092</v>
      </c>
      <c r="AP146" s="5">
        <v>284.1398663752578</v>
      </c>
      <c r="AQ146" s="5">
        <v>282.6</v>
      </c>
      <c r="AR146" s="5">
        <v>303.3</v>
      </c>
      <c r="AS146" s="10">
        <f>-31.5823</f>
        <v>-31.5823</v>
      </c>
      <c r="AT146" s="10">
        <v>-9.91208</v>
      </c>
      <c r="AU146" s="26"/>
      <c r="AV146" s="26"/>
      <c r="AW146" s="26"/>
      <c r="AX146" s="26"/>
      <c r="BA146" s="26"/>
      <c r="BB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40"/>
      <c r="BO146" s="26"/>
      <c r="BP146" s="26"/>
      <c r="BQ146" s="26"/>
      <c r="BR146" s="26"/>
      <c r="BT146" s="26"/>
      <c r="BU146" s="26"/>
      <c r="BW146" s="26"/>
      <c r="BX146" s="26"/>
      <c r="BY146" s="26"/>
      <c r="CB146" s="26"/>
      <c r="CC146" s="26"/>
      <c r="CD146" s="26"/>
      <c r="CE146" s="26"/>
      <c r="CG146" s="26"/>
      <c r="CM146" s="26"/>
      <c r="CN146" s="26"/>
      <c r="CO146" s="26"/>
      <c r="CP146" s="26"/>
      <c r="CU146" s="26"/>
      <c r="CV146" s="26"/>
      <c r="CW146" s="26"/>
      <c r="CX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P146" s="26"/>
      <c r="DQ146" s="26"/>
      <c r="DR146" s="26"/>
      <c r="DS146" s="26"/>
      <c r="DW146" s="26"/>
      <c r="DX146" s="26"/>
      <c r="DZ146" s="26"/>
      <c r="EA146" s="26"/>
      <c r="EB146" s="26"/>
      <c r="EC146" s="26"/>
      <c r="ED146" s="26"/>
      <c r="EE146" s="26"/>
      <c r="EF146" s="26"/>
      <c r="EG146" s="26"/>
    </row>
    <row r="147" spans="3:137" s="22" customFormat="1" ht="12.75" customHeight="1">
      <c r="C147" s="8" t="s">
        <v>32</v>
      </c>
      <c r="D147" s="47" t="s">
        <v>33</v>
      </c>
      <c r="E147" s="4">
        <v>0</v>
      </c>
      <c r="F147" s="4">
        <v>0.094</v>
      </c>
      <c r="G147" s="4">
        <v>0.006</v>
      </c>
      <c r="H147" s="4">
        <v>26.506</v>
      </c>
      <c r="I147" s="4">
        <v>15.295</v>
      </c>
      <c r="J147" s="4">
        <v>0.049</v>
      </c>
      <c r="K147" s="4">
        <v>0.191</v>
      </c>
      <c r="L147" s="4">
        <v>25.505</v>
      </c>
      <c r="M147" s="4">
        <v>0.028</v>
      </c>
      <c r="N147" s="4">
        <v>19.626</v>
      </c>
      <c r="O147" s="4">
        <v>11.223</v>
      </c>
      <c r="P147" s="2">
        <v>98.52300000000001</v>
      </c>
      <c r="Q147" s="4">
        <v>0</v>
      </c>
      <c r="R147" s="4">
        <v>0.026</v>
      </c>
      <c r="S147" s="4">
        <v>0.001</v>
      </c>
      <c r="T147" s="4">
        <v>4.738</v>
      </c>
      <c r="U147" s="4">
        <v>4.873</v>
      </c>
      <c r="V147" s="4">
        <v>0.008</v>
      </c>
      <c r="W147" s="4">
        <v>0.035</v>
      </c>
      <c r="X147" s="4">
        <v>5.451</v>
      </c>
      <c r="Y147" s="4">
        <v>0.005</v>
      </c>
      <c r="Z147" s="4">
        <v>4.944</v>
      </c>
      <c r="AA147" s="2">
        <v>22.801000000000002</v>
      </c>
      <c r="AB147" s="1">
        <v>0.49297679741962336</v>
      </c>
      <c r="AC147" s="1">
        <v>0.5070232025803767</v>
      </c>
      <c r="AD147" s="1">
        <v>0.027999999999999997</v>
      </c>
      <c r="AE147" s="1">
        <v>2.5490000000000004</v>
      </c>
      <c r="AF147" s="1">
        <v>63.725</v>
      </c>
      <c r="AG147" s="1">
        <v>2.395</v>
      </c>
      <c r="AH147" s="1">
        <v>-0.04900000000000023</v>
      </c>
      <c r="AI147" s="5">
        <v>287.694</v>
      </c>
      <c r="AJ147" s="5">
        <v>348.44351000000006</v>
      </c>
      <c r="AK147" s="1">
        <v>2.740083758193736</v>
      </c>
      <c r="AL147" s="5">
        <v>308.44887836853604</v>
      </c>
      <c r="AM147" s="1">
        <v>2.598297679741963</v>
      </c>
      <c r="AN147" s="5">
        <v>345.42847991884304</v>
      </c>
      <c r="AO147" s="1">
        <v>2.5186494033919473</v>
      </c>
      <c r="AP147" s="5">
        <v>284.9805666402248</v>
      </c>
      <c r="AQ147" s="5">
        <v>280.6</v>
      </c>
      <c r="AR147" s="5">
        <v>300.7</v>
      </c>
      <c r="AS147" s="10">
        <f>-31.8363</f>
        <v>-31.8363</v>
      </c>
      <c r="AT147" s="10">
        <v>-9.92196</v>
      </c>
      <c r="AU147" s="26"/>
      <c r="AV147" s="26"/>
      <c r="AW147" s="26"/>
      <c r="AX147" s="26"/>
      <c r="BA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40"/>
      <c r="BO147" s="26"/>
      <c r="BP147" s="26"/>
      <c r="BQ147" s="26"/>
      <c r="BS147" s="26"/>
      <c r="BT147" s="26"/>
      <c r="BV147" s="26"/>
      <c r="BW147" s="26"/>
      <c r="BX147" s="26"/>
      <c r="BY147" s="26"/>
      <c r="CA147" s="26"/>
      <c r="CB147" s="26"/>
      <c r="CC147" s="26"/>
      <c r="CD147" s="26"/>
      <c r="CF147" s="26"/>
      <c r="CL147" s="26"/>
      <c r="CM147" s="26"/>
      <c r="CN147" s="26"/>
      <c r="CO147" s="26"/>
      <c r="CT147" s="26"/>
      <c r="CU147" s="26"/>
      <c r="CV147" s="26"/>
      <c r="CW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P147" s="26"/>
      <c r="DQ147" s="26"/>
      <c r="DR147" s="26"/>
      <c r="DS147" s="26"/>
      <c r="DW147" s="26"/>
      <c r="DX147" s="26"/>
      <c r="DZ147" s="26"/>
      <c r="EA147" s="26"/>
      <c r="EB147" s="26"/>
      <c r="EC147" s="26"/>
      <c r="ED147" s="26"/>
      <c r="EE147" s="26"/>
      <c r="EF147" s="26"/>
      <c r="EG147" s="26"/>
    </row>
    <row r="148" spans="3:137" s="22" customFormat="1" ht="12.75" customHeight="1">
      <c r="C148" s="8" t="s">
        <v>32</v>
      </c>
      <c r="D148" s="47" t="s">
        <v>33</v>
      </c>
      <c r="E148" s="4">
        <v>0</v>
      </c>
      <c r="F148" s="4">
        <v>0.153</v>
      </c>
      <c r="G148" s="4">
        <v>0.018</v>
      </c>
      <c r="H148" s="4">
        <v>26.593</v>
      </c>
      <c r="I148" s="4">
        <v>15.276</v>
      </c>
      <c r="J148" s="4">
        <v>0.041</v>
      </c>
      <c r="K148" s="4">
        <v>0.325</v>
      </c>
      <c r="L148" s="4">
        <v>25.468</v>
      </c>
      <c r="M148" s="4">
        <v>0.067</v>
      </c>
      <c r="N148" s="4">
        <v>19.606</v>
      </c>
      <c r="O148" s="4">
        <v>11.234</v>
      </c>
      <c r="P148" s="2">
        <v>98.78099999999999</v>
      </c>
      <c r="Q148" s="4">
        <v>0</v>
      </c>
      <c r="R148" s="4">
        <v>0.042</v>
      </c>
      <c r="S148" s="4">
        <v>0.004</v>
      </c>
      <c r="T148" s="4">
        <v>4.748</v>
      </c>
      <c r="U148" s="4">
        <v>4.862</v>
      </c>
      <c r="V148" s="4">
        <v>0.007</v>
      </c>
      <c r="W148" s="4">
        <v>0.059</v>
      </c>
      <c r="X148" s="4">
        <v>5.438</v>
      </c>
      <c r="Y148" s="4">
        <v>0.011</v>
      </c>
      <c r="Z148" s="4">
        <v>4.934</v>
      </c>
      <c r="AA148" s="2">
        <v>22.825</v>
      </c>
      <c r="AB148" s="1">
        <v>0.4940686784599376</v>
      </c>
      <c r="AC148" s="1">
        <v>0.5059313215400624</v>
      </c>
      <c r="AD148" s="1">
        <v>0.05</v>
      </c>
      <c r="AE148" s="1">
        <v>2.5620000000000003</v>
      </c>
      <c r="AF148" s="1">
        <v>64.05</v>
      </c>
      <c r="AG148" s="1">
        <v>2.372</v>
      </c>
      <c r="AH148" s="1">
        <v>-0.0480000000000002</v>
      </c>
      <c r="AI148" s="5">
        <v>289.072</v>
      </c>
      <c r="AJ148" s="5">
        <v>350.53638000000007</v>
      </c>
      <c r="AK148" s="1">
        <v>2.7178480749219562</v>
      </c>
      <c r="AL148" s="5">
        <v>306.0918959417274</v>
      </c>
      <c r="AM148" s="1">
        <v>2.611406867845994</v>
      </c>
      <c r="AN148" s="5">
        <v>347.519395421436</v>
      </c>
      <c r="AO148" s="1">
        <v>2.5314327741935485</v>
      </c>
      <c r="AP148" s="5">
        <v>286.3381606193549</v>
      </c>
      <c r="AQ148" s="5">
        <v>283.5</v>
      </c>
      <c r="AR148" s="5">
        <v>304.7</v>
      </c>
      <c r="AS148" s="10">
        <f>-31.4752</f>
        <v>-31.4752</v>
      </c>
      <c r="AT148" s="10">
        <v>-9.92163</v>
      </c>
      <c r="AU148" s="26"/>
      <c r="AV148" s="26"/>
      <c r="AW148" s="26"/>
      <c r="AX148" s="26"/>
      <c r="BA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40"/>
      <c r="BO148" s="26"/>
      <c r="BP148" s="26"/>
      <c r="BQ148" s="26"/>
      <c r="BS148" s="26"/>
      <c r="BT148" s="26"/>
      <c r="BV148" s="26"/>
      <c r="BW148" s="26"/>
      <c r="BX148" s="26"/>
      <c r="BY148" s="26"/>
      <c r="CA148" s="26"/>
      <c r="CB148" s="26"/>
      <c r="CC148" s="26"/>
      <c r="CD148" s="26"/>
      <c r="CF148" s="26"/>
      <c r="CL148" s="26"/>
      <c r="CM148" s="26"/>
      <c r="CN148" s="26"/>
      <c r="CO148" s="26"/>
      <c r="CT148" s="26"/>
      <c r="CU148" s="26"/>
      <c r="CV148" s="26"/>
      <c r="CW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P148" s="26"/>
      <c r="DQ148" s="26"/>
      <c r="DR148" s="26"/>
      <c r="DS148" s="26"/>
      <c r="DW148" s="26"/>
      <c r="DX148" s="26"/>
      <c r="DZ148" s="26"/>
      <c r="EA148" s="26"/>
      <c r="EB148" s="26"/>
      <c r="EC148" s="26"/>
      <c r="ED148" s="26"/>
      <c r="EE148" s="26"/>
      <c r="EF148" s="26"/>
      <c r="EG148" s="26"/>
    </row>
    <row r="149" spans="3:137" s="22" customFormat="1" ht="12.75" customHeight="1">
      <c r="C149" s="8" t="s">
        <v>32</v>
      </c>
      <c r="D149" s="47" t="s">
        <v>33</v>
      </c>
      <c r="E149" s="4">
        <v>0</v>
      </c>
      <c r="F149" s="4">
        <v>0.095</v>
      </c>
      <c r="G149" s="4">
        <v>0</v>
      </c>
      <c r="H149" s="4">
        <v>26.919</v>
      </c>
      <c r="I149" s="4">
        <v>15.053</v>
      </c>
      <c r="J149" s="4">
        <v>0.079</v>
      </c>
      <c r="K149" s="4">
        <v>0.269</v>
      </c>
      <c r="L149" s="4">
        <v>25.105</v>
      </c>
      <c r="M149" s="4">
        <v>0.036</v>
      </c>
      <c r="N149" s="4">
        <v>19.722</v>
      </c>
      <c r="O149" s="4">
        <v>11.177</v>
      </c>
      <c r="P149" s="2">
        <v>98.455</v>
      </c>
      <c r="Q149" s="4">
        <v>0</v>
      </c>
      <c r="R149" s="4">
        <v>0.026</v>
      </c>
      <c r="S149" s="4">
        <v>0</v>
      </c>
      <c r="T149" s="4">
        <v>4.831</v>
      </c>
      <c r="U149" s="4">
        <v>4.815</v>
      </c>
      <c r="V149" s="4">
        <v>0.013</v>
      </c>
      <c r="W149" s="4">
        <v>0.049</v>
      </c>
      <c r="X149" s="4">
        <v>5.388</v>
      </c>
      <c r="Y149" s="4">
        <v>0.006</v>
      </c>
      <c r="Z149" s="4">
        <v>4.988</v>
      </c>
      <c r="AA149" s="2">
        <v>22.836</v>
      </c>
      <c r="AB149" s="1">
        <v>0.5008293593199253</v>
      </c>
      <c r="AC149" s="1">
        <v>0.49917064068007466</v>
      </c>
      <c r="AD149" s="1">
        <v>0.026</v>
      </c>
      <c r="AE149" s="1">
        <v>2.612</v>
      </c>
      <c r="AF149" s="1">
        <v>65.3</v>
      </c>
      <c r="AG149" s="1">
        <v>2.3760000000000003</v>
      </c>
      <c r="AH149" s="1">
        <v>-0.08400000000000202</v>
      </c>
      <c r="AI149" s="5">
        <v>294.372</v>
      </c>
      <c r="AJ149" s="5">
        <v>358.58588000000003</v>
      </c>
      <c r="AK149" s="1">
        <v>2.726580551523948</v>
      </c>
      <c r="AL149" s="5">
        <v>307.0175384615385</v>
      </c>
      <c r="AM149" s="1">
        <v>2.6620829359319926</v>
      </c>
      <c r="AN149" s="5">
        <v>355.6022282811528</v>
      </c>
      <c r="AO149" s="1">
        <v>2.580091455110927</v>
      </c>
      <c r="AP149" s="5">
        <v>291.5057125327805</v>
      </c>
      <c r="AQ149" s="5">
        <v>292.4</v>
      </c>
      <c r="AR149" s="5">
        <v>318.7</v>
      </c>
      <c r="AS149" s="10">
        <f>-30.192</f>
        <v>-30.192</v>
      </c>
      <c r="AT149" s="10">
        <v>-9.44264</v>
      </c>
      <c r="AU149" s="26"/>
      <c r="AV149" s="26"/>
      <c r="AW149" s="26"/>
      <c r="AX149" s="26"/>
      <c r="BA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40"/>
      <c r="BO149" s="26"/>
      <c r="BP149" s="26"/>
      <c r="BQ149" s="26"/>
      <c r="BS149" s="26"/>
      <c r="BT149" s="26"/>
      <c r="BV149" s="26"/>
      <c r="BW149" s="26"/>
      <c r="BX149" s="26"/>
      <c r="BY149" s="26"/>
      <c r="CA149" s="26"/>
      <c r="CB149" s="26"/>
      <c r="CC149" s="26"/>
      <c r="CD149" s="26"/>
      <c r="CF149" s="26"/>
      <c r="CL149" s="26"/>
      <c r="CM149" s="26"/>
      <c r="CN149" s="26"/>
      <c r="CO149" s="26"/>
      <c r="CT149" s="26"/>
      <c r="CU149" s="26"/>
      <c r="CV149" s="26"/>
      <c r="CW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P149" s="26"/>
      <c r="DQ149" s="26"/>
      <c r="DR149" s="26"/>
      <c r="DS149" s="26"/>
      <c r="DW149" s="26"/>
      <c r="DX149" s="26"/>
      <c r="DZ149" s="26"/>
      <c r="EA149" s="26"/>
      <c r="EB149" s="26"/>
      <c r="EC149" s="26"/>
      <c r="ED149" s="26"/>
      <c r="EE149" s="26"/>
      <c r="EF149" s="26"/>
      <c r="EG149" s="26"/>
    </row>
    <row r="150" spans="3:137" s="22" customFormat="1" ht="12.75" customHeight="1">
      <c r="C150" s="8" t="s">
        <v>32</v>
      </c>
      <c r="D150" s="47" t="s">
        <v>33</v>
      </c>
      <c r="E150" s="4">
        <v>0.005</v>
      </c>
      <c r="F150" s="4">
        <v>0.172</v>
      </c>
      <c r="G150" s="4">
        <v>0</v>
      </c>
      <c r="H150" s="4">
        <v>26.458</v>
      </c>
      <c r="I150" s="4">
        <v>15.019</v>
      </c>
      <c r="J150" s="4">
        <v>0.045</v>
      </c>
      <c r="K150" s="4">
        <v>0.251</v>
      </c>
      <c r="L150" s="4">
        <v>25.381</v>
      </c>
      <c r="M150" s="4">
        <v>0</v>
      </c>
      <c r="N150" s="4">
        <v>19.889</v>
      </c>
      <c r="O150" s="4">
        <v>11.208</v>
      </c>
      <c r="P150" s="2">
        <v>98.42799999999998</v>
      </c>
      <c r="Q150" s="4">
        <v>0.002</v>
      </c>
      <c r="R150" s="4">
        <v>0.047</v>
      </c>
      <c r="S150" s="4">
        <v>0</v>
      </c>
      <c r="T150" s="4">
        <v>4.736</v>
      </c>
      <c r="U150" s="4">
        <v>4.791</v>
      </c>
      <c r="V150" s="4">
        <v>0.007</v>
      </c>
      <c r="W150" s="4">
        <v>0.046</v>
      </c>
      <c r="X150" s="4">
        <v>5.432</v>
      </c>
      <c r="Y150" s="4">
        <v>0</v>
      </c>
      <c r="Z150" s="4">
        <v>5.017</v>
      </c>
      <c r="AA150" s="2">
        <v>22.798</v>
      </c>
      <c r="AB150" s="1">
        <v>0.49711346698855874</v>
      </c>
      <c r="AC150" s="1">
        <v>0.5028865330114413</v>
      </c>
      <c r="AD150" s="1">
        <v>0.049</v>
      </c>
      <c r="AE150" s="1">
        <v>2.5679999999999996</v>
      </c>
      <c r="AF150" s="1">
        <v>64.2</v>
      </c>
      <c r="AG150" s="1">
        <v>2.4490000000000007</v>
      </c>
      <c r="AH150" s="1">
        <v>-0.029000000000001754</v>
      </c>
      <c r="AI150" s="5">
        <v>289.70799999999997</v>
      </c>
      <c r="AJ150" s="5">
        <v>351.50231999999994</v>
      </c>
      <c r="AK150" s="1">
        <v>2.796979426891992</v>
      </c>
      <c r="AL150" s="5">
        <v>314.47981925055115</v>
      </c>
      <c r="AM150" s="1">
        <v>2.6177113466988553</v>
      </c>
      <c r="AN150" s="5">
        <v>348.5249597984674</v>
      </c>
      <c r="AO150" s="1">
        <v>2.5368286881494697</v>
      </c>
      <c r="AP150" s="5">
        <v>286.9112066814737</v>
      </c>
      <c r="AQ150" s="5">
        <v>281.1</v>
      </c>
      <c r="AR150" s="5">
        <v>301.4</v>
      </c>
      <c r="AS150" s="10">
        <f>-31.7249</f>
        <v>-31.7249</v>
      </c>
      <c r="AT150" s="10">
        <v>-9.89763</v>
      </c>
      <c r="AU150" s="26"/>
      <c r="AV150" s="26"/>
      <c r="AW150" s="26"/>
      <c r="AX150" s="26"/>
      <c r="BA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40"/>
      <c r="BO150" s="26"/>
      <c r="BP150" s="26"/>
      <c r="BQ150" s="26"/>
      <c r="BS150" s="26"/>
      <c r="BT150" s="26"/>
      <c r="BV150" s="26"/>
      <c r="BW150" s="26"/>
      <c r="BX150" s="26"/>
      <c r="BY150" s="26"/>
      <c r="CA150" s="26"/>
      <c r="CB150" s="26"/>
      <c r="CC150" s="26"/>
      <c r="CD150" s="26"/>
      <c r="CF150" s="26"/>
      <c r="CL150" s="26"/>
      <c r="CM150" s="26"/>
      <c r="CN150" s="26"/>
      <c r="CO150" s="26"/>
      <c r="CT150" s="26"/>
      <c r="CU150" s="26"/>
      <c r="CV150" s="26"/>
      <c r="CW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P150" s="26"/>
      <c r="DQ150" s="26"/>
      <c r="DR150" s="26"/>
      <c r="DS150" s="26"/>
      <c r="DW150" s="26"/>
      <c r="DX150" s="26"/>
      <c r="DZ150" s="26"/>
      <c r="EA150" s="26"/>
      <c r="EB150" s="26"/>
      <c r="EC150" s="26"/>
      <c r="ED150" s="26"/>
      <c r="EE150" s="26"/>
      <c r="EF150" s="26"/>
      <c r="EG150" s="26"/>
    </row>
    <row r="151" spans="3:137" s="22" customFormat="1" ht="12.75" customHeight="1">
      <c r="C151" s="8" t="s">
        <v>32</v>
      </c>
      <c r="D151" s="47" t="s">
        <v>33</v>
      </c>
      <c r="E151" s="4">
        <v>0</v>
      </c>
      <c r="F151" s="4">
        <v>0.097</v>
      </c>
      <c r="G151" s="4">
        <v>0</v>
      </c>
      <c r="H151" s="4">
        <v>26.097</v>
      </c>
      <c r="I151" s="4">
        <v>15.416</v>
      </c>
      <c r="J151" s="4">
        <v>0.037</v>
      </c>
      <c r="K151" s="4">
        <v>0.206</v>
      </c>
      <c r="L151" s="4">
        <v>25.954</v>
      </c>
      <c r="M151" s="4">
        <v>0.01</v>
      </c>
      <c r="N151" s="4">
        <v>19.893</v>
      </c>
      <c r="O151" s="4">
        <v>11.324</v>
      </c>
      <c r="P151" s="2">
        <v>99.034</v>
      </c>
      <c r="Q151" s="4">
        <v>0</v>
      </c>
      <c r="R151" s="4">
        <v>0.026</v>
      </c>
      <c r="S151" s="4">
        <v>0</v>
      </c>
      <c r="T151" s="4">
        <v>4.623</v>
      </c>
      <c r="U151" s="4">
        <v>4.867</v>
      </c>
      <c r="V151" s="4">
        <v>0.006</v>
      </c>
      <c r="W151" s="4">
        <v>0.037</v>
      </c>
      <c r="X151" s="4">
        <v>5.498</v>
      </c>
      <c r="Y151" s="4">
        <v>0.002</v>
      </c>
      <c r="Z151" s="4">
        <v>4.966</v>
      </c>
      <c r="AA151" s="2">
        <v>22.745</v>
      </c>
      <c r="AB151" s="1">
        <v>0.48714436248682824</v>
      </c>
      <c r="AC151" s="1">
        <v>0.5128556375131718</v>
      </c>
      <c r="AD151" s="1">
        <v>0.026</v>
      </c>
      <c r="AE151" s="1">
        <v>2.502</v>
      </c>
      <c r="AF151" s="1">
        <v>62.55</v>
      </c>
      <c r="AG151" s="1">
        <v>2.4640000000000004</v>
      </c>
      <c r="AH151" s="1">
        <v>0.002999999999999378</v>
      </c>
      <c r="AI151" s="5">
        <v>282.712</v>
      </c>
      <c r="AJ151" s="5">
        <v>340.87697999999995</v>
      </c>
      <c r="AK151" s="1">
        <v>2.80500105374078</v>
      </c>
      <c r="AL151" s="5">
        <v>315.3301116965227</v>
      </c>
      <c r="AM151" s="1">
        <v>2.5507144362486827</v>
      </c>
      <c r="AN151" s="5">
        <v>337.8389525816649</v>
      </c>
      <c r="AO151" s="1">
        <v>2.472806558482613</v>
      </c>
      <c r="AP151" s="5">
        <v>280.1120565108535</v>
      </c>
      <c r="AQ151" s="5">
        <v>269.9</v>
      </c>
      <c r="AR151" s="5">
        <v>286.9</v>
      </c>
      <c r="AS151" s="10">
        <f>-33.4004</f>
        <v>-33.4004</v>
      </c>
      <c r="AT151" s="10">
        <v>-11.0204</v>
      </c>
      <c r="AU151" s="26"/>
      <c r="AV151" s="26"/>
      <c r="AW151" s="26"/>
      <c r="AX151" s="26"/>
      <c r="BA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40"/>
      <c r="BO151" s="26"/>
      <c r="BP151" s="26"/>
      <c r="BQ151" s="26"/>
      <c r="BS151" s="26"/>
      <c r="BT151" s="26"/>
      <c r="BV151" s="26"/>
      <c r="BW151" s="26"/>
      <c r="BX151" s="26"/>
      <c r="BY151" s="26"/>
      <c r="CA151" s="26"/>
      <c r="CB151" s="26"/>
      <c r="CC151" s="26"/>
      <c r="CD151" s="26"/>
      <c r="CF151" s="26"/>
      <c r="CL151" s="26"/>
      <c r="CM151" s="26"/>
      <c r="CN151" s="26"/>
      <c r="CO151" s="26"/>
      <c r="CT151" s="26"/>
      <c r="CU151" s="26"/>
      <c r="CV151" s="26"/>
      <c r="CW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P151" s="26"/>
      <c r="DQ151" s="26"/>
      <c r="DR151" s="26"/>
      <c r="DS151" s="26"/>
      <c r="DW151" s="26"/>
      <c r="DX151" s="26"/>
      <c r="DZ151" s="26"/>
      <c r="EA151" s="26"/>
      <c r="EB151" s="26"/>
      <c r="EC151" s="26"/>
      <c r="ED151" s="26"/>
      <c r="EE151" s="26"/>
      <c r="EF151" s="26"/>
      <c r="EG151" s="26"/>
    </row>
    <row r="152" spans="3:137" s="22" customFormat="1" ht="12.75" customHeight="1">
      <c r="C152" s="8" t="s">
        <v>32</v>
      </c>
      <c r="D152" s="47" t="s">
        <v>33</v>
      </c>
      <c r="E152" s="4">
        <v>0</v>
      </c>
      <c r="F152" s="4">
        <v>0.099</v>
      </c>
      <c r="G152" s="4">
        <v>0</v>
      </c>
      <c r="H152" s="4">
        <v>25.376</v>
      </c>
      <c r="I152" s="4">
        <v>14.958</v>
      </c>
      <c r="J152" s="4">
        <v>0.083</v>
      </c>
      <c r="K152" s="4">
        <v>0.29</v>
      </c>
      <c r="L152" s="4">
        <v>26.015</v>
      </c>
      <c r="M152" s="4">
        <v>0.015</v>
      </c>
      <c r="N152" s="4">
        <v>20.17</v>
      </c>
      <c r="O152" s="4">
        <v>11.279</v>
      </c>
      <c r="P152" s="2">
        <v>98.285</v>
      </c>
      <c r="Q152" s="4">
        <v>0</v>
      </c>
      <c r="R152" s="4">
        <v>0.027</v>
      </c>
      <c r="S152" s="4">
        <v>0</v>
      </c>
      <c r="T152" s="4">
        <v>4.513</v>
      </c>
      <c r="U152" s="4">
        <v>4.741</v>
      </c>
      <c r="V152" s="4">
        <v>0.013</v>
      </c>
      <c r="W152" s="4">
        <v>0.052</v>
      </c>
      <c r="X152" s="4">
        <v>5.533</v>
      </c>
      <c r="Y152" s="4">
        <v>0.003</v>
      </c>
      <c r="Z152" s="4">
        <v>5.056</v>
      </c>
      <c r="AA152" s="2">
        <v>22.657999999999998</v>
      </c>
      <c r="AB152" s="1">
        <v>0.48768100280959586</v>
      </c>
      <c r="AC152" s="1">
        <v>0.5123189971904041</v>
      </c>
      <c r="AD152" s="1">
        <v>0.027</v>
      </c>
      <c r="AE152" s="1">
        <v>2.4669999999999996</v>
      </c>
      <c r="AF152" s="1">
        <v>61.675</v>
      </c>
      <c r="AG152" s="1">
        <v>2.5890000000000004</v>
      </c>
      <c r="AH152" s="1">
        <v>0.09200000000000003</v>
      </c>
      <c r="AI152" s="5">
        <v>279.00199999999995</v>
      </c>
      <c r="AJ152" s="5">
        <v>335.2423299999999</v>
      </c>
      <c r="AK152" s="1">
        <v>2.9303767019667175</v>
      </c>
      <c r="AL152" s="5">
        <v>328.61993040847204</v>
      </c>
      <c r="AM152" s="1">
        <v>2.515768100280959</v>
      </c>
      <c r="AN152" s="5">
        <v>332.265011994813</v>
      </c>
      <c r="AO152" s="1">
        <v>2.437700089042576</v>
      </c>
      <c r="AP152" s="5">
        <v>276.3837494563216</v>
      </c>
      <c r="AQ152" s="5">
        <v>257.5</v>
      </c>
      <c r="AR152" s="5">
        <v>273.1</v>
      </c>
      <c r="AS152" s="10">
        <f>-34.7264</f>
        <v>-34.7264</v>
      </c>
      <c r="AT152" s="10">
        <v>-11.49617</v>
      </c>
      <c r="AU152" s="26"/>
      <c r="AV152" s="26"/>
      <c r="AW152" s="26"/>
      <c r="AX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40"/>
      <c r="BO152" s="26"/>
      <c r="BP152" s="26"/>
      <c r="BR152" s="26"/>
      <c r="BS152" s="26"/>
      <c r="BU152" s="26"/>
      <c r="BV152" s="26"/>
      <c r="BW152" s="26"/>
      <c r="BX152" s="26"/>
      <c r="BY152" s="26"/>
      <c r="BZ152" s="26"/>
      <c r="CA152" s="26"/>
      <c r="CB152" s="26"/>
      <c r="CC152" s="26"/>
      <c r="CE152" s="26"/>
      <c r="CK152" s="26"/>
      <c r="CL152" s="26"/>
      <c r="CM152" s="26"/>
      <c r="CN152" s="26"/>
      <c r="CS152" s="26"/>
      <c r="CT152" s="26"/>
      <c r="CU152" s="26"/>
      <c r="CV152" s="26"/>
      <c r="CW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P152" s="26"/>
      <c r="DQ152" s="26"/>
      <c r="DR152" s="26"/>
      <c r="DS152" s="26"/>
      <c r="DW152" s="26"/>
      <c r="DX152" s="26"/>
      <c r="DZ152" s="26"/>
      <c r="EA152" s="26"/>
      <c r="EB152" s="26"/>
      <c r="EC152" s="26"/>
      <c r="ED152" s="26"/>
      <c r="EE152" s="26"/>
      <c r="EF152" s="26"/>
      <c r="EG152" s="26"/>
    </row>
    <row r="153" spans="3:137" s="22" customFormat="1" ht="12.75" customHeight="1">
      <c r="C153" s="8" t="s">
        <v>32</v>
      </c>
      <c r="D153" s="47" t="s">
        <v>33</v>
      </c>
      <c r="E153" s="4">
        <v>0</v>
      </c>
      <c r="F153" s="4">
        <v>0.038</v>
      </c>
      <c r="G153" s="4">
        <v>0.006</v>
      </c>
      <c r="H153" s="4">
        <v>25.894</v>
      </c>
      <c r="I153" s="4">
        <v>15.444</v>
      </c>
      <c r="J153" s="4">
        <v>0.066</v>
      </c>
      <c r="K153" s="4">
        <v>0.228</v>
      </c>
      <c r="L153" s="4">
        <v>25.328</v>
      </c>
      <c r="M153" s="4">
        <v>0.023</v>
      </c>
      <c r="N153" s="4">
        <v>19.222</v>
      </c>
      <c r="O153" s="4">
        <v>11.108</v>
      </c>
      <c r="P153" s="2">
        <v>97.357</v>
      </c>
      <c r="Q153" s="4">
        <v>0</v>
      </c>
      <c r="R153" s="4">
        <v>0.011</v>
      </c>
      <c r="S153" s="4">
        <v>0.001</v>
      </c>
      <c r="T153" s="4">
        <v>4.676</v>
      </c>
      <c r="U153" s="4">
        <v>4.971</v>
      </c>
      <c r="V153" s="4">
        <v>0.011</v>
      </c>
      <c r="W153" s="4">
        <v>0.042</v>
      </c>
      <c r="X153" s="4">
        <v>5.469</v>
      </c>
      <c r="Y153" s="4">
        <v>0.004</v>
      </c>
      <c r="Z153" s="4">
        <v>4.892</v>
      </c>
      <c r="AA153" s="2">
        <v>22.796999999999997</v>
      </c>
      <c r="AB153" s="1">
        <v>0.48471027262361355</v>
      </c>
      <c r="AC153" s="1">
        <v>0.5152897273763865</v>
      </c>
      <c r="AD153" s="1">
        <v>0.013</v>
      </c>
      <c r="AE153" s="1">
        <v>2.5309999999999997</v>
      </c>
      <c r="AF153" s="1">
        <v>63.275</v>
      </c>
      <c r="AG153" s="1">
        <v>2.3610000000000007</v>
      </c>
      <c r="AH153" s="1">
        <v>-0.0610000000000009</v>
      </c>
      <c r="AI153" s="5">
        <v>285.78599999999994</v>
      </c>
      <c r="AJ153" s="5">
        <v>345.54569</v>
      </c>
      <c r="AK153" s="1">
        <v>2.70029719083653</v>
      </c>
      <c r="AL153" s="5">
        <v>304.2315022286722</v>
      </c>
      <c r="AM153" s="1">
        <v>2.579471027262361</v>
      </c>
      <c r="AN153" s="5">
        <v>342.4256288483466</v>
      </c>
      <c r="AO153" s="1">
        <v>2.502289481911475</v>
      </c>
      <c r="AP153" s="5">
        <v>283.24314297899866</v>
      </c>
      <c r="AQ153" s="5">
        <v>279.5</v>
      </c>
      <c r="AR153" s="5">
        <v>299.6</v>
      </c>
      <c r="AS153" s="10">
        <f>-31.8914</f>
        <v>-31.8914</v>
      </c>
      <c r="AT153" s="10">
        <v>-10.35609</v>
      </c>
      <c r="AU153" s="26"/>
      <c r="AV153" s="26"/>
      <c r="AW153" s="26"/>
      <c r="AX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40"/>
      <c r="BO153" s="26"/>
      <c r="BP153" s="26"/>
      <c r="BR153" s="26"/>
      <c r="BS153" s="26"/>
      <c r="BU153" s="26"/>
      <c r="BV153" s="26"/>
      <c r="BW153" s="26"/>
      <c r="BX153" s="26"/>
      <c r="BY153" s="26"/>
      <c r="BZ153" s="26"/>
      <c r="CA153" s="26"/>
      <c r="CB153" s="26"/>
      <c r="CC153" s="26"/>
      <c r="CE153" s="26"/>
      <c r="CK153" s="26"/>
      <c r="CL153" s="26"/>
      <c r="CM153" s="26"/>
      <c r="CN153" s="26"/>
      <c r="CS153" s="26"/>
      <c r="CT153" s="26"/>
      <c r="CU153" s="26"/>
      <c r="CV153" s="26"/>
      <c r="CW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P153" s="26"/>
      <c r="DQ153" s="26"/>
      <c r="DR153" s="26"/>
      <c r="DS153" s="26"/>
      <c r="DW153" s="26"/>
      <c r="DX153" s="26"/>
      <c r="DZ153" s="26"/>
      <c r="EA153" s="26"/>
      <c r="EB153" s="26"/>
      <c r="EC153" s="26"/>
      <c r="ED153" s="26"/>
      <c r="EE153" s="26"/>
      <c r="EF153" s="26"/>
      <c r="EG153" s="26"/>
    </row>
    <row r="154" spans="3:137" s="22" customFormat="1" ht="12.75" customHeight="1">
      <c r="C154" s="8" t="s">
        <v>32</v>
      </c>
      <c r="D154" s="47" t="s">
        <v>33</v>
      </c>
      <c r="E154" s="4">
        <v>0.052</v>
      </c>
      <c r="F154" s="4">
        <v>0.407</v>
      </c>
      <c r="G154" s="4">
        <v>0.013</v>
      </c>
      <c r="H154" s="4">
        <v>25.855</v>
      </c>
      <c r="I154" s="4">
        <v>15.312</v>
      </c>
      <c r="J154" s="4">
        <v>0.077</v>
      </c>
      <c r="K154" s="4">
        <v>0.266</v>
      </c>
      <c r="L154" s="4">
        <v>25.653</v>
      </c>
      <c r="M154" s="4">
        <v>0</v>
      </c>
      <c r="N154" s="4">
        <v>19.306</v>
      </c>
      <c r="O154" s="4">
        <v>11.184</v>
      </c>
      <c r="P154" s="2">
        <v>98.125</v>
      </c>
      <c r="Q154" s="4">
        <v>0.022</v>
      </c>
      <c r="R154" s="4">
        <v>0.111</v>
      </c>
      <c r="S154" s="4">
        <v>0.003</v>
      </c>
      <c r="T154" s="4">
        <v>4.638</v>
      </c>
      <c r="U154" s="4">
        <v>4.895</v>
      </c>
      <c r="V154" s="4">
        <v>0.012</v>
      </c>
      <c r="W154" s="4">
        <v>0.048</v>
      </c>
      <c r="X154" s="4">
        <v>5.502</v>
      </c>
      <c r="Y154" s="4">
        <v>0</v>
      </c>
      <c r="Z154" s="4">
        <v>4.88</v>
      </c>
      <c r="AA154" s="2">
        <v>22.831</v>
      </c>
      <c r="AB154" s="1">
        <v>0.48652050771005984</v>
      </c>
      <c r="AC154" s="1">
        <v>0.5134794922899402</v>
      </c>
      <c r="AD154" s="1">
        <v>0.139</v>
      </c>
      <c r="AE154" s="1">
        <v>2.498</v>
      </c>
      <c r="AF154" s="1">
        <v>62.45</v>
      </c>
      <c r="AG154" s="1">
        <v>2.3819999999999997</v>
      </c>
      <c r="AH154" s="1">
        <v>0.025000000000000855</v>
      </c>
      <c r="AI154" s="5">
        <v>282.288</v>
      </c>
      <c r="AJ154" s="5">
        <v>340.23302000000007</v>
      </c>
      <c r="AK154" s="1">
        <v>2.722564355397042</v>
      </c>
      <c r="AL154" s="5">
        <v>306.59182167208644</v>
      </c>
      <c r="AM154" s="1">
        <v>2.546652050771006</v>
      </c>
      <c r="AN154" s="5">
        <v>337.19100209797546</v>
      </c>
      <c r="AO154" s="1">
        <v>2.4689303312703244</v>
      </c>
      <c r="AP154" s="5">
        <v>279.70040118090844</v>
      </c>
      <c r="AQ154" s="5">
        <v>269.6</v>
      </c>
      <c r="AR154" s="5">
        <v>286</v>
      </c>
      <c r="AS154" s="10">
        <f>-33.3652</f>
        <v>-33.3652</v>
      </c>
      <c r="AT154" s="10">
        <v>-10.94913</v>
      </c>
      <c r="AU154" s="26"/>
      <c r="AV154" s="26"/>
      <c r="AW154" s="26"/>
      <c r="AX154" s="26"/>
      <c r="BA154" s="26"/>
      <c r="BB154" s="26"/>
      <c r="BC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40"/>
      <c r="BO154" s="26"/>
      <c r="BP154" s="26"/>
      <c r="BQ154" s="26"/>
      <c r="BR154" s="26"/>
      <c r="BS154" s="26"/>
      <c r="BU154" s="26"/>
      <c r="BV154" s="26"/>
      <c r="BW154" s="26"/>
      <c r="BX154" s="26"/>
      <c r="BY154" s="26"/>
      <c r="BZ154" s="26"/>
      <c r="CC154" s="26"/>
      <c r="CD154" s="26"/>
      <c r="CE154" s="26"/>
      <c r="CF154" s="26"/>
      <c r="CH154" s="26"/>
      <c r="CN154" s="26"/>
      <c r="CO154" s="26"/>
      <c r="CP154" s="26"/>
      <c r="CQ154" s="26"/>
      <c r="CV154" s="26"/>
      <c r="CW154" s="26"/>
      <c r="CX154" s="26"/>
      <c r="CY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P154" s="26"/>
      <c r="DQ154" s="26"/>
      <c r="DR154" s="26"/>
      <c r="DS154" s="26"/>
      <c r="DW154" s="26"/>
      <c r="DX154" s="26"/>
      <c r="DZ154" s="26"/>
      <c r="EA154" s="26"/>
      <c r="EB154" s="26"/>
      <c r="EC154" s="26"/>
      <c r="ED154" s="26"/>
      <c r="EE154" s="26"/>
      <c r="EF154" s="26"/>
      <c r="EG154" s="26"/>
    </row>
    <row r="155" spans="3:137" s="22" customFormat="1" ht="12.75" customHeight="1">
      <c r="C155" s="8" t="s">
        <v>32</v>
      </c>
      <c r="D155" s="47" t="s">
        <v>33</v>
      </c>
      <c r="E155" s="4">
        <v>0.047</v>
      </c>
      <c r="F155" s="4">
        <v>0.021</v>
      </c>
      <c r="G155" s="4">
        <v>0.011</v>
      </c>
      <c r="H155" s="4">
        <v>25.643</v>
      </c>
      <c r="I155" s="4">
        <v>15.042</v>
      </c>
      <c r="J155" s="4">
        <v>0.051</v>
      </c>
      <c r="K155" s="4">
        <v>0.254</v>
      </c>
      <c r="L155" s="4">
        <v>24.83</v>
      </c>
      <c r="M155" s="4">
        <v>0.005</v>
      </c>
      <c r="N155" s="4">
        <v>19.386</v>
      </c>
      <c r="O155" s="4">
        <v>10.98</v>
      </c>
      <c r="P155" s="2">
        <v>96.27</v>
      </c>
      <c r="Q155" s="4">
        <v>0.02</v>
      </c>
      <c r="R155" s="4">
        <v>0.006</v>
      </c>
      <c r="S155" s="4">
        <v>0.003</v>
      </c>
      <c r="T155" s="4">
        <v>4.685</v>
      </c>
      <c r="U155" s="4">
        <v>4.898</v>
      </c>
      <c r="V155" s="4">
        <v>0.008</v>
      </c>
      <c r="W155" s="4">
        <v>0.047</v>
      </c>
      <c r="X155" s="4">
        <v>5.425</v>
      </c>
      <c r="Y155" s="4">
        <v>0.001</v>
      </c>
      <c r="Z155" s="4">
        <v>4.991</v>
      </c>
      <c r="AA155" s="2">
        <v>22.803999999999995</v>
      </c>
      <c r="AB155" s="1">
        <v>0.48888656996765106</v>
      </c>
      <c r="AC155" s="1">
        <v>0.511113430032349</v>
      </c>
      <c r="AD155" s="1">
        <v>0.032</v>
      </c>
      <c r="AE155" s="1">
        <v>2.575</v>
      </c>
      <c r="AF155" s="1">
        <v>64.375</v>
      </c>
      <c r="AG155" s="1">
        <v>2.4159999999999995</v>
      </c>
      <c r="AH155" s="1">
        <v>-0.053999999999999666</v>
      </c>
      <c r="AI155" s="5">
        <v>290.45</v>
      </c>
      <c r="AJ155" s="5">
        <v>352.62925</v>
      </c>
      <c r="AK155" s="1">
        <v>2.7582205989773554</v>
      </c>
      <c r="AL155" s="5">
        <v>310.37138349159966</v>
      </c>
      <c r="AM155" s="1">
        <v>2.6238886569967654</v>
      </c>
      <c r="AN155" s="5">
        <v>349.5102407909841</v>
      </c>
      <c r="AO155" s="1">
        <v>2.545460904518418</v>
      </c>
      <c r="AP155" s="5">
        <v>287.827948059856</v>
      </c>
      <c r="AQ155" s="5">
        <v>284.7</v>
      </c>
      <c r="AR155" s="5">
        <v>307.3</v>
      </c>
      <c r="AS155" s="10">
        <f>-31.1103</f>
        <v>-31.1103</v>
      </c>
      <c r="AT155" s="10">
        <v>-9.84545</v>
      </c>
      <c r="AU155" s="26"/>
      <c r="AV155" s="26"/>
      <c r="AW155" s="26"/>
      <c r="AX155" s="26"/>
      <c r="BA155" s="26"/>
      <c r="BB155" s="26"/>
      <c r="BC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40"/>
      <c r="BO155" s="26"/>
      <c r="BP155" s="26"/>
      <c r="BQ155" s="26"/>
      <c r="BR155" s="26"/>
      <c r="BS155" s="26"/>
      <c r="BU155" s="26"/>
      <c r="BV155" s="26"/>
      <c r="BW155" s="26"/>
      <c r="BX155" s="26"/>
      <c r="BY155" s="26"/>
      <c r="BZ155" s="26"/>
      <c r="CC155" s="26"/>
      <c r="CD155" s="26"/>
      <c r="CE155" s="26"/>
      <c r="CF155" s="26"/>
      <c r="CH155" s="26"/>
      <c r="CN155" s="26"/>
      <c r="CO155" s="26"/>
      <c r="CP155" s="26"/>
      <c r="CQ155" s="26"/>
      <c r="CV155" s="26"/>
      <c r="CW155" s="26"/>
      <c r="CX155" s="26"/>
      <c r="CY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P155" s="26"/>
      <c r="DQ155" s="26"/>
      <c r="DR155" s="26"/>
      <c r="DS155" s="26"/>
      <c r="DW155" s="26"/>
      <c r="DX155" s="26"/>
      <c r="DZ155" s="26"/>
      <c r="EA155" s="26"/>
      <c r="EB155" s="26"/>
      <c r="EC155" s="26"/>
      <c r="ED155" s="26"/>
      <c r="EE155" s="26"/>
      <c r="EF155" s="26"/>
      <c r="EG155" s="26"/>
    </row>
    <row r="156" spans="3:137" s="22" customFormat="1" ht="12.75" customHeight="1">
      <c r="C156" s="8" t="s">
        <v>32</v>
      </c>
      <c r="D156" s="47" t="s">
        <v>33</v>
      </c>
      <c r="E156" s="4">
        <v>0.029</v>
      </c>
      <c r="F156" s="4">
        <v>0.229</v>
      </c>
      <c r="G156" s="4">
        <v>0.023</v>
      </c>
      <c r="H156" s="4">
        <v>25.775</v>
      </c>
      <c r="I156" s="4">
        <v>15.317</v>
      </c>
      <c r="J156" s="4">
        <v>0.083</v>
      </c>
      <c r="K156" s="4">
        <v>0.23</v>
      </c>
      <c r="L156" s="4">
        <v>25.177</v>
      </c>
      <c r="M156" s="4">
        <v>0.008</v>
      </c>
      <c r="N156" s="4">
        <v>19.35</v>
      </c>
      <c r="O156" s="4">
        <v>11.092</v>
      </c>
      <c r="P156" s="2">
        <v>97.313</v>
      </c>
      <c r="Q156" s="4">
        <v>0.012</v>
      </c>
      <c r="R156" s="4">
        <v>0.063</v>
      </c>
      <c r="S156" s="4">
        <v>0.005</v>
      </c>
      <c r="T156" s="4">
        <v>4.662</v>
      </c>
      <c r="U156" s="4">
        <v>4.937</v>
      </c>
      <c r="V156" s="4">
        <v>0.014</v>
      </c>
      <c r="W156" s="4">
        <v>0.042</v>
      </c>
      <c r="X156" s="4">
        <v>5.445</v>
      </c>
      <c r="Y156" s="4">
        <v>0.001</v>
      </c>
      <c r="Z156" s="4">
        <v>4.932</v>
      </c>
      <c r="AA156" s="2">
        <v>22.833</v>
      </c>
      <c r="AB156" s="1">
        <v>0.48567559120741743</v>
      </c>
      <c r="AC156" s="1">
        <v>0.5143244087925826</v>
      </c>
      <c r="AD156" s="1">
        <v>0.085</v>
      </c>
      <c r="AE156" s="1">
        <v>2.555</v>
      </c>
      <c r="AF156" s="1">
        <v>63.875</v>
      </c>
      <c r="AG156" s="1">
        <v>2.3770000000000007</v>
      </c>
      <c r="AH156" s="1">
        <v>-0.03200000000000087</v>
      </c>
      <c r="AI156" s="5">
        <v>288.33</v>
      </c>
      <c r="AJ156" s="5">
        <v>349.40944999999994</v>
      </c>
      <c r="AK156" s="1">
        <v>2.716972913845193</v>
      </c>
      <c r="AL156" s="5">
        <v>305.99912886759046</v>
      </c>
      <c r="AM156" s="1">
        <v>2.6035675591207417</v>
      </c>
      <c r="AN156" s="5">
        <v>346.2690256797583</v>
      </c>
      <c r="AO156" s="1">
        <v>2.526097962704448</v>
      </c>
      <c r="AP156" s="5">
        <v>285.7716036392124</v>
      </c>
      <c r="AQ156" s="5">
        <v>281.1</v>
      </c>
      <c r="AR156" s="5">
        <v>302.3</v>
      </c>
      <c r="AS156" s="10">
        <f>-31.5854</f>
        <v>-31.5854</v>
      </c>
      <c r="AT156" s="10">
        <v>-9.85947</v>
      </c>
      <c r="AU156" s="26"/>
      <c r="AV156" s="26"/>
      <c r="AW156" s="26"/>
      <c r="AX156" s="26"/>
      <c r="BA156" s="26"/>
      <c r="BB156" s="26"/>
      <c r="BC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40"/>
      <c r="BO156" s="26"/>
      <c r="BP156" s="26"/>
      <c r="BQ156" s="26"/>
      <c r="BR156" s="26"/>
      <c r="BS156" s="26"/>
      <c r="BU156" s="26"/>
      <c r="BV156" s="26"/>
      <c r="BW156" s="26"/>
      <c r="BX156" s="26"/>
      <c r="BY156" s="26"/>
      <c r="BZ156" s="26"/>
      <c r="CC156" s="26"/>
      <c r="CD156" s="26"/>
      <c r="CE156" s="26"/>
      <c r="CF156" s="26"/>
      <c r="CH156" s="26"/>
      <c r="CN156" s="26"/>
      <c r="CO156" s="26"/>
      <c r="CP156" s="26"/>
      <c r="CQ156" s="26"/>
      <c r="CV156" s="26"/>
      <c r="CW156" s="26"/>
      <c r="CX156" s="26"/>
      <c r="CY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P156" s="26"/>
      <c r="DQ156" s="26"/>
      <c r="DR156" s="26"/>
      <c r="DS156" s="26"/>
      <c r="DW156" s="26"/>
      <c r="DX156" s="26"/>
      <c r="DZ156" s="26"/>
      <c r="EA156" s="26"/>
      <c r="EB156" s="26"/>
      <c r="EC156" s="26"/>
      <c r="ED156" s="26"/>
      <c r="EE156" s="26"/>
      <c r="EF156" s="26"/>
      <c r="EG156" s="26"/>
    </row>
    <row r="157" spans="3:137" s="22" customFormat="1" ht="12.75" customHeight="1">
      <c r="C157" s="8" t="s">
        <v>32</v>
      </c>
      <c r="D157" s="47" t="s">
        <v>33</v>
      </c>
      <c r="E157" s="4">
        <v>0.046</v>
      </c>
      <c r="F157" s="4">
        <v>0.046</v>
      </c>
      <c r="G157" s="4">
        <v>0.029</v>
      </c>
      <c r="H157" s="4">
        <v>26.214</v>
      </c>
      <c r="I157" s="4">
        <v>14.875</v>
      </c>
      <c r="J157" s="4">
        <v>0.015</v>
      </c>
      <c r="K157" s="4">
        <v>0.185</v>
      </c>
      <c r="L157" s="4">
        <v>24.851</v>
      </c>
      <c r="M157" s="4">
        <v>0</v>
      </c>
      <c r="N157" s="4">
        <v>19.262</v>
      </c>
      <c r="O157" s="4">
        <v>10.977</v>
      </c>
      <c r="P157" s="2">
        <v>96.5</v>
      </c>
      <c r="Q157" s="4">
        <v>0.019</v>
      </c>
      <c r="R157" s="4">
        <v>0.013</v>
      </c>
      <c r="S157" s="4">
        <v>0.007</v>
      </c>
      <c r="T157" s="4">
        <v>4.791</v>
      </c>
      <c r="U157" s="4">
        <v>4.845</v>
      </c>
      <c r="V157" s="4">
        <v>0.002</v>
      </c>
      <c r="W157" s="4">
        <v>0.034</v>
      </c>
      <c r="X157" s="4">
        <v>5.431</v>
      </c>
      <c r="Y157" s="4">
        <v>0</v>
      </c>
      <c r="Z157" s="4">
        <v>4.961</v>
      </c>
      <c r="AA157" s="2">
        <v>22.823</v>
      </c>
      <c r="AB157" s="1">
        <v>0.4971980074719802</v>
      </c>
      <c r="AC157" s="1">
        <v>0.5028019925280198</v>
      </c>
      <c r="AD157" s="1">
        <v>0.046</v>
      </c>
      <c r="AE157" s="1">
        <v>2.569</v>
      </c>
      <c r="AF157" s="1">
        <v>64.225</v>
      </c>
      <c r="AG157" s="1">
        <v>2.3920000000000003</v>
      </c>
      <c r="AH157" s="1">
        <v>-0.06399999999999958</v>
      </c>
      <c r="AI157" s="5">
        <v>289.814</v>
      </c>
      <c r="AJ157" s="5">
        <v>351.66331</v>
      </c>
      <c r="AK157" s="1">
        <v>2.7400386052303864</v>
      </c>
      <c r="AL157" s="5">
        <v>308.44409215442096</v>
      </c>
      <c r="AM157" s="1">
        <v>2.618719800747198</v>
      </c>
      <c r="AN157" s="5">
        <v>348.68580821917806</v>
      </c>
      <c r="AO157" s="1">
        <v>2.537811915317559</v>
      </c>
      <c r="AP157" s="5">
        <v>287.0156254067248</v>
      </c>
      <c r="AQ157" s="5">
        <v>284.9</v>
      </c>
      <c r="AR157" s="5">
        <v>306.9</v>
      </c>
      <c r="AS157" s="10">
        <f>-31.1376</f>
        <v>-31.1376</v>
      </c>
      <c r="AT157" s="10">
        <v>-9.8435</v>
      </c>
      <c r="AU157" s="26"/>
      <c r="AV157" s="26"/>
      <c r="AW157" s="26"/>
      <c r="AX157" s="26"/>
      <c r="BA157" s="26"/>
      <c r="BB157" s="26"/>
      <c r="BC157" s="26"/>
      <c r="BD157" s="26"/>
      <c r="BE157" s="26"/>
      <c r="BG157" s="26"/>
      <c r="BH157" s="26"/>
      <c r="BI157" s="26"/>
      <c r="BJ157" s="26"/>
      <c r="BK157" s="26"/>
      <c r="BL157" s="26"/>
      <c r="BM157" s="26"/>
      <c r="BN157" s="40"/>
      <c r="BO157" s="26"/>
      <c r="BP157" s="26"/>
      <c r="BQ157" s="26"/>
      <c r="BR157" s="26"/>
      <c r="BS157" s="26"/>
      <c r="BT157" s="26"/>
      <c r="BU157" s="26"/>
      <c r="BW157" s="26"/>
      <c r="BX157" s="26"/>
      <c r="BY157" s="26"/>
      <c r="BZ157" s="26"/>
      <c r="CA157" s="26"/>
      <c r="CB157" s="26"/>
      <c r="CE157" s="26"/>
      <c r="CF157" s="26"/>
      <c r="CG157" s="26"/>
      <c r="CH157" s="26"/>
      <c r="CJ157" s="26"/>
      <c r="CP157" s="26"/>
      <c r="CQ157" s="26"/>
      <c r="CR157" s="26"/>
      <c r="CS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P157" s="26"/>
      <c r="DQ157" s="26"/>
      <c r="DR157" s="26"/>
      <c r="DS157" s="26"/>
      <c r="DW157" s="26"/>
      <c r="DX157" s="26"/>
      <c r="DZ157" s="26"/>
      <c r="EA157" s="26"/>
      <c r="EB157" s="26"/>
      <c r="EC157" s="26"/>
      <c r="ED157" s="26"/>
      <c r="EE157" s="26"/>
      <c r="EF157" s="26"/>
      <c r="EG157" s="26"/>
    </row>
    <row r="158" spans="3:137" s="22" customFormat="1" ht="12.75" customHeight="1">
      <c r="C158" s="8" t="s">
        <v>32</v>
      </c>
      <c r="D158" s="47" t="s">
        <v>33</v>
      </c>
      <c r="E158" s="4">
        <v>0.013</v>
      </c>
      <c r="F158" s="4">
        <v>0</v>
      </c>
      <c r="G158" s="4">
        <v>0.016</v>
      </c>
      <c r="H158" s="4">
        <v>26.314</v>
      </c>
      <c r="I158" s="4">
        <v>14.812</v>
      </c>
      <c r="J158" s="4">
        <v>0.037</v>
      </c>
      <c r="K158" s="4">
        <v>0.262</v>
      </c>
      <c r="L158" s="4">
        <v>24.533</v>
      </c>
      <c r="M158" s="4">
        <v>0.069</v>
      </c>
      <c r="N158" s="4">
        <v>19.546</v>
      </c>
      <c r="O158" s="4">
        <v>10.973</v>
      </c>
      <c r="P158" s="2">
        <v>96.575</v>
      </c>
      <c r="Q158" s="4">
        <v>0.006</v>
      </c>
      <c r="R158" s="4">
        <v>0</v>
      </c>
      <c r="S158" s="4">
        <v>0.004</v>
      </c>
      <c r="T158" s="4">
        <v>4.81</v>
      </c>
      <c r="U158" s="4">
        <v>4.826</v>
      </c>
      <c r="V158" s="4">
        <v>0.006</v>
      </c>
      <c r="W158" s="4">
        <v>0.049</v>
      </c>
      <c r="X158" s="4">
        <v>5.363</v>
      </c>
      <c r="Y158" s="4">
        <v>0.012</v>
      </c>
      <c r="Z158" s="4">
        <v>5.035</v>
      </c>
      <c r="AA158" s="2">
        <v>22.831</v>
      </c>
      <c r="AB158" s="1">
        <v>0.4991697799916978</v>
      </c>
      <c r="AC158" s="1">
        <v>0.5008302200083021</v>
      </c>
      <c r="AD158" s="1">
        <v>0.014</v>
      </c>
      <c r="AE158" s="1">
        <v>2.6369999999999996</v>
      </c>
      <c r="AF158" s="1">
        <v>65.925</v>
      </c>
      <c r="AG158" s="1">
        <v>2.3980000000000006</v>
      </c>
      <c r="AH158" s="1">
        <v>-0.08899999999999891</v>
      </c>
      <c r="AI158" s="5">
        <v>297.02199999999993</v>
      </c>
      <c r="AJ158" s="5">
        <v>362.61062999999996</v>
      </c>
      <c r="AK158" s="1">
        <v>2.747418845994189</v>
      </c>
      <c r="AL158" s="5">
        <v>309.226397675384</v>
      </c>
      <c r="AM158" s="1">
        <v>2.6869169779991693</v>
      </c>
      <c r="AN158" s="5">
        <v>359.5632579908675</v>
      </c>
      <c r="AO158" s="1">
        <v>2.6054207156496467</v>
      </c>
      <c r="AP158" s="5">
        <v>294.1956800019925</v>
      </c>
      <c r="AQ158" s="5">
        <v>296.8</v>
      </c>
      <c r="AR158" s="5">
        <v>327.3</v>
      </c>
      <c r="AS158" s="10">
        <f>-29.013</f>
        <v>-29.013</v>
      </c>
      <c r="AT158" s="10">
        <v>-8.75537</v>
      </c>
      <c r="AU158" s="26"/>
      <c r="AV158" s="26"/>
      <c r="AW158" s="26"/>
      <c r="AX158" s="26"/>
      <c r="BA158" s="26"/>
      <c r="BB158" s="26"/>
      <c r="BC158" s="26"/>
      <c r="BD158" s="26"/>
      <c r="BE158" s="26"/>
      <c r="BG158" s="26"/>
      <c r="BH158" s="26"/>
      <c r="BI158" s="26"/>
      <c r="BJ158" s="26"/>
      <c r="BK158" s="26"/>
      <c r="BL158" s="26"/>
      <c r="BM158" s="26"/>
      <c r="BN158" s="40"/>
      <c r="BO158" s="26"/>
      <c r="BP158" s="26"/>
      <c r="BQ158" s="26"/>
      <c r="BR158" s="26"/>
      <c r="BS158" s="26"/>
      <c r="BT158" s="26"/>
      <c r="BU158" s="26"/>
      <c r="BW158" s="26"/>
      <c r="BX158" s="26"/>
      <c r="BY158" s="26"/>
      <c r="BZ158" s="26"/>
      <c r="CA158" s="26"/>
      <c r="CB158" s="26"/>
      <c r="CE158" s="26"/>
      <c r="CF158" s="26"/>
      <c r="CG158" s="26"/>
      <c r="CH158" s="26"/>
      <c r="CJ158" s="26"/>
      <c r="CP158" s="26"/>
      <c r="CQ158" s="26"/>
      <c r="CR158" s="26"/>
      <c r="CS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P158" s="26"/>
      <c r="DQ158" s="26"/>
      <c r="DR158" s="26"/>
      <c r="DS158" s="26"/>
      <c r="DW158" s="26"/>
      <c r="DX158" s="26"/>
      <c r="DZ158" s="26"/>
      <c r="EA158" s="26"/>
      <c r="EB158" s="26"/>
      <c r="EC158" s="26"/>
      <c r="ED158" s="26"/>
      <c r="EE158" s="26"/>
      <c r="EF158" s="26"/>
      <c r="EG158" s="26"/>
    </row>
    <row r="159" spans="3:137" s="22" customFormat="1" ht="12.75" customHeight="1">
      <c r="C159" s="8" t="s">
        <v>32</v>
      </c>
      <c r="D159" s="47" t="s">
        <v>33</v>
      </c>
      <c r="E159" s="4">
        <v>0</v>
      </c>
      <c r="F159" s="4">
        <v>0.053</v>
      </c>
      <c r="G159" s="4">
        <v>0.03</v>
      </c>
      <c r="H159" s="4">
        <v>26.23</v>
      </c>
      <c r="I159" s="4">
        <v>15.141</v>
      </c>
      <c r="J159" s="4">
        <v>0.059</v>
      </c>
      <c r="K159" s="4">
        <v>0.236</v>
      </c>
      <c r="L159" s="4">
        <v>25.362</v>
      </c>
      <c r="M159" s="4">
        <v>0.015</v>
      </c>
      <c r="N159" s="4">
        <v>18.976</v>
      </c>
      <c r="O159" s="4">
        <v>11.064</v>
      </c>
      <c r="P159" s="2">
        <v>97.166</v>
      </c>
      <c r="Q159" s="4">
        <v>0</v>
      </c>
      <c r="R159" s="4">
        <v>0.015</v>
      </c>
      <c r="S159" s="4">
        <v>0.007</v>
      </c>
      <c r="T159" s="4">
        <v>4.756</v>
      </c>
      <c r="U159" s="4">
        <v>4.893</v>
      </c>
      <c r="V159" s="4">
        <v>0.01</v>
      </c>
      <c r="W159" s="4">
        <v>0.043</v>
      </c>
      <c r="X159" s="4">
        <v>5.499</v>
      </c>
      <c r="Y159" s="4">
        <v>0.003</v>
      </c>
      <c r="Z159" s="4">
        <v>4.849</v>
      </c>
      <c r="AA159" s="2">
        <v>22.795</v>
      </c>
      <c r="AB159" s="1">
        <v>0.492900818737693</v>
      </c>
      <c r="AC159" s="1">
        <v>0.507099181262307</v>
      </c>
      <c r="AD159" s="1">
        <v>0.028999999999999998</v>
      </c>
      <c r="AE159" s="1">
        <v>2.5010000000000003</v>
      </c>
      <c r="AF159" s="1">
        <v>62.525</v>
      </c>
      <c r="AG159" s="1">
        <v>2.348</v>
      </c>
      <c r="AH159" s="1">
        <v>-0.049999999999999</v>
      </c>
      <c r="AI159" s="5">
        <v>282.60600000000005</v>
      </c>
      <c r="AJ159" s="5">
        <v>340.71599000000003</v>
      </c>
      <c r="AK159" s="1">
        <v>2.693030573116385</v>
      </c>
      <c r="AL159" s="5">
        <v>303.4612407503368</v>
      </c>
      <c r="AM159" s="1">
        <v>2.5502900818737695</v>
      </c>
      <c r="AN159" s="5">
        <v>337.7712680588662</v>
      </c>
      <c r="AO159" s="1">
        <v>2.4706644775624422</v>
      </c>
      <c r="AP159" s="5">
        <v>279.88456751713136</v>
      </c>
      <c r="AQ159" s="5">
        <v>274.9</v>
      </c>
      <c r="AR159" s="5">
        <v>291.8</v>
      </c>
      <c r="AS159" s="10">
        <f>-32.8941</f>
        <v>-32.8941</v>
      </c>
      <c r="AT159" s="10">
        <v>-10.51953</v>
      </c>
      <c r="AU159" s="26"/>
      <c r="AV159" s="26"/>
      <c r="AW159" s="26"/>
      <c r="AX159" s="26"/>
      <c r="BA159" s="26"/>
      <c r="BB159" s="26"/>
      <c r="BC159" s="26"/>
      <c r="BD159" s="26"/>
      <c r="BE159" s="26"/>
      <c r="BG159" s="26"/>
      <c r="BH159" s="26"/>
      <c r="BI159" s="26"/>
      <c r="BJ159" s="26"/>
      <c r="BK159" s="26"/>
      <c r="BL159" s="26"/>
      <c r="BM159" s="26"/>
      <c r="BN159" s="40"/>
      <c r="BO159" s="26"/>
      <c r="BP159" s="26"/>
      <c r="BQ159" s="26"/>
      <c r="BR159" s="26"/>
      <c r="BS159" s="26"/>
      <c r="BT159" s="26"/>
      <c r="BU159" s="26"/>
      <c r="BW159" s="26"/>
      <c r="BX159" s="26"/>
      <c r="BY159" s="26"/>
      <c r="BZ159" s="26"/>
      <c r="CA159" s="26"/>
      <c r="CB159" s="26"/>
      <c r="CE159" s="26"/>
      <c r="CF159" s="26"/>
      <c r="CG159" s="26"/>
      <c r="CH159" s="26"/>
      <c r="CJ159" s="26"/>
      <c r="CP159" s="26"/>
      <c r="CQ159" s="26"/>
      <c r="CR159" s="26"/>
      <c r="CS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P159" s="26"/>
      <c r="DQ159" s="26"/>
      <c r="DR159" s="26"/>
      <c r="DS159" s="26"/>
      <c r="DW159" s="26"/>
      <c r="DX159" s="26"/>
      <c r="DZ159" s="26"/>
      <c r="EA159" s="26"/>
      <c r="EB159" s="26"/>
      <c r="EC159" s="26"/>
      <c r="ED159" s="26"/>
      <c r="EE159" s="26"/>
      <c r="EF159" s="26"/>
      <c r="EG159" s="26"/>
    </row>
    <row r="160" spans="3:137" s="22" customFormat="1" ht="12.75" customHeight="1">
      <c r="C160" s="8" t="s">
        <v>32</v>
      </c>
      <c r="D160" s="47" t="s">
        <v>33</v>
      </c>
      <c r="E160" s="4">
        <v>0</v>
      </c>
      <c r="F160" s="4">
        <v>1.136</v>
      </c>
      <c r="G160" s="4">
        <v>0.021</v>
      </c>
      <c r="H160" s="4">
        <v>25.424</v>
      </c>
      <c r="I160" s="4">
        <v>14.624</v>
      </c>
      <c r="J160" s="4">
        <v>0.186</v>
      </c>
      <c r="K160" s="4">
        <v>0.294</v>
      </c>
      <c r="L160" s="4">
        <v>26.53</v>
      </c>
      <c r="M160" s="4">
        <v>0</v>
      </c>
      <c r="N160" s="4">
        <v>18.706</v>
      </c>
      <c r="O160" s="4">
        <v>11.177</v>
      </c>
      <c r="P160" s="2">
        <v>98.09800000000001</v>
      </c>
      <c r="Q160" s="4">
        <v>0</v>
      </c>
      <c r="R160" s="4">
        <v>0.311</v>
      </c>
      <c r="S160" s="4">
        <v>0.005</v>
      </c>
      <c r="T160" s="4">
        <v>4.563</v>
      </c>
      <c r="U160" s="4">
        <v>4.678</v>
      </c>
      <c r="V160" s="4">
        <v>0.03</v>
      </c>
      <c r="W160" s="4">
        <v>0.053</v>
      </c>
      <c r="X160" s="4">
        <v>5.694</v>
      </c>
      <c r="Y160" s="4">
        <v>0</v>
      </c>
      <c r="Z160" s="4">
        <v>4.731</v>
      </c>
      <c r="AA160" s="2">
        <v>22.785</v>
      </c>
      <c r="AB160" s="1">
        <v>0.49377772968293476</v>
      </c>
      <c r="AC160" s="1">
        <v>0.5062222703170652</v>
      </c>
      <c r="AD160" s="1">
        <v>0.321</v>
      </c>
      <c r="AE160" s="1">
        <v>2.306</v>
      </c>
      <c r="AF160" s="1">
        <v>57.65</v>
      </c>
      <c r="AG160" s="1">
        <v>2.425</v>
      </c>
      <c r="AH160" s="1">
        <v>0.2509999999999996</v>
      </c>
      <c r="AI160" s="5" t="s">
        <v>18</v>
      </c>
      <c r="AJ160" s="5" t="s">
        <v>18</v>
      </c>
      <c r="AK160" s="1" t="s">
        <v>18</v>
      </c>
      <c r="AL160" s="5" t="s">
        <v>18</v>
      </c>
      <c r="AM160" s="1" t="s">
        <v>18</v>
      </c>
      <c r="AN160" s="5" t="s">
        <v>18</v>
      </c>
      <c r="AO160" s="1" t="s">
        <v>18</v>
      </c>
      <c r="AP160" s="5" t="s">
        <v>18</v>
      </c>
      <c r="AQ160" s="5">
        <v>222.8</v>
      </c>
      <c r="AR160" s="5">
        <v>238.1</v>
      </c>
      <c r="AS160" s="10">
        <f>-39.3415</f>
        <v>-39.3415</v>
      </c>
      <c r="AT160" s="10">
        <v>-14.16201</v>
      </c>
      <c r="AU160" s="26"/>
      <c r="AV160" s="26"/>
      <c r="AW160" s="26"/>
      <c r="AX160" s="26"/>
      <c r="BA160" s="26"/>
      <c r="BB160" s="26"/>
      <c r="BC160" s="26"/>
      <c r="BD160" s="26"/>
      <c r="BE160" s="26"/>
      <c r="BG160" s="26"/>
      <c r="BH160" s="26"/>
      <c r="BI160" s="26"/>
      <c r="BJ160" s="26"/>
      <c r="BK160" s="26"/>
      <c r="BL160" s="26"/>
      <c r="BM160" s="26"/>
      <c r="BN160" s="40"/>
      <c r="BO160" s="26"/>
      <c r="BP160" s="26"/>
      <c r="BQ160" s="26"/>
      <c r="BR160" s="26"/>
      <c r="BS160" s="26"/>
      <c r="BT160" s="26"/>
      <c r="BU160" s="26"/>
      <c r="BW160" s="26"/>
      <c r="BX160" s="26"/>
      <c r="BY160" s="26"/>
      <c r="BZ160" s="26"/>
      <c r="CA160" s="26"/>
      <c r="CB160" s="26"/>
      <c r="CE160" s="26"/>
      <c r="CF160" s="26"/>
      <c r="CG160" s="26"/>
      <c r="CH160" s="26"/>
      <c r="CJ160" s="26"/>
      <c r="CP160" s="26"/>
      <c r="CQ160" s="26"/>
      <c r="CR160" s="26"/>
      <c r="CS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P160" s="26"/>
      <c r="DQ160" s="26"/>
      <c r="DR160" s="26"/>
      <c r="DS160" s="26"/>
      <c r="DW160" s="26"/>
      <c r="DX160" s="26"/>
      <c r="DZ160" s="26"/>
      <c r="EA160" s="26"/>
      <c r="EB160" s="26"/>
      <c r="EC160" s="26"/>
      <c r="ED160" s="26"/>
      <c r="EE160" s="26"/>
      <c r="EF160" s="26"/>
      <c r="EG160" s="26"/>
    </row>
    <row r="161" spans="3:137" s="22" customFormat="1" ht="12.75" customHeight="1">
      <c r="C161" s="8" t="s">
        <v>32</v>
      </c>
      <c r="D161" s="47" t="s">
        <v>33</v>
      </c>
      <c r="E161" s="4">
        <v>0</v>
      </c>
      <c r="F161" s="4">
        <v>0.025</v>
      </c>
      <c r="G161" s="4">
        <v>0.002</v>
      </c>
      <c r="H161" s="4">
        <v>26.352</v>
      </c>
      <c r="I161" s="4">
        <v>14.946</v>
      </c>
      <c r="J161" s="4">
        <v>0.003</v>
      </c>
      <c r="K161" s="4">
        <v>0.319</v>
      </c>
      <c r="L161" s="4">
        <v>24.889</v>
      </c>
      <c r="M161" s="4">
        <v>0.044</v>
      </c>
      <c r="N161" s="4">
        <v>19.261</v>
      </c>
      <c r="O161" s="4">
        <v>11.007</v>
      </c>
      <c r="P161" s="2">
        <v>96.848</v>
      </c>
      <c r="Q161" s="4">
        <v>0</v>
      </c>
      <c r="R161" s="4">
        <v>0.007</v>
      </c>
      <c r="S161" s="4">
        <v>0.001</v>
      </c>
      <c r="T161" s="4">
        <v>4.802</v>
      </c>
      <c r="U161" s="4">
        <v>4.855</v>
      </c>
      <c r="V161" s="4">
        <v>0</v>
      </c>
      <c r="W161" s="4">
        <v>0.059</v>
      </c>
      <c r="X161" s="4">
        <v>5.424</v>
      </c>
      <c r="Y161" s="4">
        <v>0.008</v>
      </c>
      <c r="Z161" s="4">
        <v>4.947</v>
      </c>
      <c r="AA161" s="2">
        <v>22.822999999999997</v>
      </c>
      <c r="AB161" s="1">
        <v>0.49725587656622133</v>
      </c>
      <c r="AC161" s="1">
        <v>0.5027441234337786</v>
      </c>
      <c r="AD161" s="1">
        <v>0.009000000000000001</v>
      </c>
      <c r="AE161" s="1">
        <v>2.5759999999999996</v>
      </c>
      <c r="AF161" s="1">
        <v>64.4</v>
      </c>
      <c r="AG161" s="1">
        <v>2.3710000000000004</v>
      </c>
      <c r="AH161" s="1">
        <v>-0.08700000000000047</v>
      </c>
      <c r="AI161" s="5">
        <v>290.556</v>
      </c>
      <c r="AJ161" s="5">
        <v>352.7902399999999</v>
      </c>
      <c r="AK161" s="1">
        <v>2.7190791135963552</v>
      </c>
      <c r="AL161" s="5">
        <v>306.22238604121367</v>
      </c>
      <c r="AM161" s="1">
        <v>2.6257255876566217</v>
      </c>
      <c r="AN161" s="5">
        <v>349.80323123123117</v>
      </c>
      <c r="AO161" s="1">
        <v>2.5448004340892614</v>
      </c>
      <c r="AP161" s="5">
        <v>287.75780610027954</v>
      </c>
      <c r="AQ161" s="5">
        <v>288.3</v>
      </c>
      <c r="AR161" s="5">
        <v>312.1</v>
      </c>
      <c r="AS161" s="10">
        <f>-30.6712</f>
        <v>-30.6712</v>
      </c>
      <c r="AT161" s="10">
        <v>-9.39158</v>
      </c>
      <c r="AU161" s="26"/>
      <c r="AV161" s="26"/>
      <c r="AW161" s="26"/>
      <c r="AX161" s="26"/>
      <c r="BA161" s="26"/>
      <c r="BB161" s="26"/>
      <c r="BC161" s="26"/>
      <c r="BD161" s="26"/>
      <c r="BE161" s="26"/>
      <c r="BG161" s="26"/>
      <c r="BH161" s="26"/>
      <c r="BI161" s="26"/>
      <c r="BJ161" s="26"/>
      <c r="BK161" s="26"/>
      <c r="BL161" s="26"/>
      <c r="BM161" s="26"/>
      <c r="BN161" s="40"/>
      <c r="BO161" s="26"/>
      <c r="BP161" s="26"/>
      <c r="BQ161" s="26"/>
      <c r="BR161" s="26"/>
      <c r="BS161" s="26"/>
      <c r="BT161" s="26"/>
      <c r="BU161" s="26"/>
      <c r="BW161" s="26"/>
      <c r="BX161" s="26"/>
      <c r="BY161" s="26"/>
      <c r="BZ161" s="26"/>
      <c r="CA161" s="26"/>
      <c r="CB161" s="26"/>
      <c r="CE161" s="26"/>
      <c r="CF161" s="26"/>
      <c r="CG161" s="26"/>
      <c r="CH161" s="26"/>
      <c r="CJ161" s="26"/>
      <c r="CP161" s="26"/>
      <c r="CQ161" s="26"/>
      <c r="CR161" s="26"/>
      <c r="CS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P161" s="26"/>
      <c r="DQ161" s="26"/>
      <c r="DR161" s="26"/>
      <c r="DS161" s="26"/>
      <c r="DW161" s="26"/>
      <c r="DX161" s="26"/>
      <c r="DZ161" s="26"/>
      <c r="EA161" s="26"/>
      <c r="EB161" s="26"/>
      <c r="EC161" s="26"/>
      <c r="ED161" s="26"/>
      <c r="EE161" s="26"/>
      <c r="EF161" s="26"/>
      <c r="EG161" s="26"/>
    </row>
    <row r="162" spans="3:137" s="22" customFormat="1" ht="12.75" customHeight="1">
      <c r="C162" s="8" t="s">
        <v>32</v>
      </c>
      <c r="D162" s="47" t="s">
        <v>33</v>
      </c>
      <c r="E162" s="4">
        <v>0</v>
      </c>
      <c r="F162" s="4">
        <v>0.008</v>
      </c>
      <c r="G162" s="4">
        <v>0.01</v>
      </c>
      <c r="H162" s="4">
        <v>26.365</v>
      </c>
      <c r="I162" s="4">
        <v>14.886</v>
      </c>
      <c r="J162" s="4">
        <v>0.044</v>
      </c>
      <c r="K162" s="4">
        <v>0.203</v>
      </c>
      <c r="L162" s="4">
        <v>24.727</v>
      </c>
      <c r="M162" s="4">
        <v>0.008</v>
      </c>
      <c r="N162" s="4">
        <v>19.112</v>
      </c>
      <c r="O162" s="4">
        <v>10.943</v>
      </c>
      <c r="P162" s="2">
        <v>96.30599999999998</v>
      </c>
      <c r="Q162" s="4">
        <v>0</v>
      </c>
      <c r="R162" s="4">
        <v>0.002</v>
      </c>
      <c r="S162" s="4">
        <v>0.002</v>
      </c>
      <c r="T162" s="4">
        <v>4.833</v>
      </c>
      <c r="U162" s="4">
        <v>4.863</v>
      </c>
      <c r="V162" s="4">
        <v>0.007</v>
      </c>
      <c r="W162" s="4">
        <v>0.038</v>
      </c>
      <c r="X162" s="4">
        <v>5.42</v>
      </c>
      <c r="Y162" s="4">
        <v>0.001</v>
      </c>
      <c r="Z162" s="4">
        <v>4.937</v>
      </c>
      <c r="AA162" s="2">
        <v>22.822999999999997</v>
      </c>
      <c r="AB162" s="1">
        <v>0.4984529702970296</v>
      </c>
      <c r="AC162" s="1">
        <v>0.5015470297029704</v>
      </c>
      <c r="AD162" s="1">
        <v>0.006</v>
      </c>
      <c r="AE162" s="1">
        <v>2.58</v>
      </c>
      <c r="AF162" s="1">
        <v>64.5</v>
      </c>
      <c r="AG162" s="1">
        <v>2.357</v>
      </c>
      <c r="AH162" s="1">
        <v>-0.09799999999999993</v>
      </c>
      <c r="AI162" s="5">
        <v>290.98</v>
      </c>
      <c r="AJ162" s="5">
        <v>353.43420000000003</v>
      </c>
      <c r="AK162" s="1">
        <v>2.705917079207921</v>
      </c>
      <c r="AL162" s="5">
        <v>304.8272103960396</v>
      </c>
      <c r="AM162" s="1">
        <v>2.629845297029703</v>
      </c>
      <c r="AN162" s="5">
        <v>350.4603248762376</v>
      </c>
      <c r="AO162" s="1">
        <v>2.5485629306930693</v>
      </c>
      <c r="AP162" s="5">
        <v>288.157383239604</v>
      </c>
      <c r="AQ162" s="5">
        <v>289.5</v>
      </c>
      <c r="AR162" s="5">
        <v>313.2</v>
      </c>
      <c r="AS162" s="10">
        <f>-30.8146</f>
        <v>-30.8146</v>
      </c>
      <c r="AT162" s="10">
        <v>-9.5301</v>
      </c>
      <c r="AU162" s="26"/>
      <c r="AV162" s="26"/>
      <c r="AW162" s="26"/>
      <c r="AX162" s="26"/>
      <c r="BA162" s="26"/>
      <c r="BB162" s="26"/>
      <c r="BC162" s="26"/>
      <c r="BD162" s="26"/>
      <c r="BE162" s="26"/>
      <c r="BG162" s="26"/>
      <c r="BH162" s="26"/>
      <c r="BI162" s="26"/>
      <c r="BJ162" s="26"/>
      <c r="BK162" s="26"/>
      <c r="BL162" s="26"/>
      <c r="BM162" s="26"/>
      <c r="BN162" s="40"/>
      <c r="BO162" s="26"/>
      <c r="BP162" s="26"/>
      <c r="BQ162" s="26"/>
      <c r="BR162" s="26"/>
      <c r="BS162" s="26"/>
      <c r="BT162" s="26"/>
      <c r="BU162" s="26"/>
      <c r="BW162" s="26"/>
      <c r="BX162" s="26"/>
      <c r="BY162" s="26"/>
      <c r="BZ162" s="26"/>
      <c r="CA162" s="26"/>
      <c r="CB162" s="26"/>
      <c r="CE162" s="26"/>
      <c r="CF162" s="26"/>
      <c r="CG162" s="26"/>
      <c r="CH162" s="26"/>
      <c r="CJ162" s="26"/>
      <c r="CP162" s="26"/>
      <c r="CQ162" s="26"/>
      <c r="CR162" s="26"/>
      <c r="CS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P162" s="26"/>
      <c r="DQ162" s="26"/>
      <c r="DR162" s="26"/>
      <c r="DS162" s="26"/>
      <c r="DW162" s="26"/>
      <c r="DX162" s="26"/>
      <c r="DZ162" s="26"/>
      <c r="EA162" s="26"/>
      <c r="EB162" s="26"/>
      <c r="EC162" s="26"/>
      <c r="ED162" s="26"/>
      <c r="EE162" s="26"/>
      <c r="EF162" s="26"/>
      <c r="EG162" s="26"/>
    </row>
    <row r="163" spans="3:137" s="22" customFormat="1" ht="12.75" customHeight="1">
      <c r="C163" s="8" t="s">
        <v>32</v>
      </c>
      <c r="D163" s="47" t="s">
        <v>33</v>
      </c>
      <c r="E163" s="4">
        <v>0</v>
      </c>
      <c r="F163" s="4">
        <v>0.014</v>
      </c>
      <c r="G163" s="4">
        <v>0.037</v>
      </c>
      <c r="H163" s="4">
        <v>24.7</v>
      </c>
      <c r="I163" s="4">
        <v>14.705</v>
      </c>
      <c r="J163" s="4">
        <v>0.027</v>
      </c>
      <c r="K163" s="4">
        <v>0.23</v>
      </c>
      <c r="L163" s="4">
        <v>25.966</v>
      </c>
      <c r="M163" s="4">
        <v>0.003</v>
      </c>
      <c r="N163" s="4">
        <v>20.334</v>
      </c>
      <c r="O163" s="4">
        <v>11.2</v>
      </c>
      <c r="P163" s="2">
        <v>97.21600000000001</v>
      </c>
      <c r="Q163" s="4">
        <v>0</v>
      </c>
      <c r="R163" s="4">
        <v>0.004</v>
      </c>
      <c r="S163" s="4">
        <v>0.008</v>
      </c>
      <c r="T163" s="4">
        <v>4.424</v>
      </c>
      <c r="U163" s="4">
        <v>4.694</v>
      </c>
      <c r="V163" s="4">
        <v>0.004</v>
      </c>
      <c r="W163" s="4">
        <v>0.042</v>
      </c>
      <c r="X163" s="4">
        <v>5.561</v>
      </c>
      <c r="Y163" s="4">
        <v>0</v>
      </c>
      <c r="Z163" s="4">
        <v>5.132</v>
      </c>
      <c r="AA163" s="2">
        <v>22.589</v>
      </c>
      <c r="AB163" s="1">
        <v>0.4851941215178768</v>
      </c>
      <c r="AC163" s="1">
        <v>0.5148058784821232</v>
      </c>
      <c r="AD163" s="1">
        <v>0.02</v>
      </c>
      <c r="AE163" s="1">
        <v>2.439</v>
      </c>
      <c r="AF163" s="1">
        <v>60.975</v>
      </c>
      <c r="AG163" s="1">
        <v>2.6929999999999996</v>
      </c>
      <c r="AH163" s="1">
        <v>0.14300000000000004</v>
      </c>
      <c r="AI163" s="5">
        <v>276.034</v>
      </c>
      <c r="AJ163" s="5">
        <v>330.73461000000003</v>
      </c>
      <c r="AK163" s="1">
        <v>3.0326358850625135</v>
      </c>
      <c r="AL163" s="5">
        <v>339.45940381662643</v>
      </c>
      <c r="AM163" s="1">
        <v>2.4875194121517876</v>
      </c>
      <c r="AN163" s="5">
        <v>327.7593462382101</v>
      </c>
      <c r="AO163" s="1">
        <v>2.4101934862908534</v>
      </c>
      <c r="AP163" s="5">
        <v>273.4625482440886</v>
      </c>
      <c r="AQ163" s="5">
        <v>249.7</v>
      </c>
      <c r="AR163" s="5">
        <v>266</v>
      </c>
      <c r="AS163" s="10">
        <f>-35.4698</f>
        <v>-35.4698</v>
      </c>
      <c r="AT163" s="10">
        <v>-12.01512</v>
      </c>
      <c r="AU163" s="26"/>
      <c r="AV163" s="26"/>
      <c r="AW163" s="26"/>
      <c r="AX163" s="26"/>
      <c r="BA163" s="26"/>
      <c r="BB163" s="26"/>
      <c r="BC163" s="26"/>
      <c r="BD163" s="26"/>
      <c r="BE163" s="26"/>
      <c r="BG163" s="26"/>
      <c r="BH163" s="26"/>
      <c r="BI163" s="26"/>
      <c r="BJ163" s="26"/>
      <c r="BK163" s="26"/>
      <c r="BL163" s="26"/>
      <c r="BM163" s="26"/>
      <c r="BN163" s="40"/>
      <c r="BO163" s="26"/>
      <c r="BP163" s="26"/>
      <c r="BQ163" s="26"/>
      <c r="BR163" s="26"/>
      <c r="BS163" s="26"/>
      <c r="BT163" s="26"/>
      <c r="BU163" s="26"/>
      <c r="BW163" s="26"/>
      <c r="BX163" s="26"/>
      <c r="BY163" s="26"/>
      <c r="BZ163" s="26"/>
      <c r="CA163" s="26"/>
      <c r="CB163" s="26"/>
      <c r="CE163" s="26"/>
      <c r="CF163" s="26"/>
      <c r="CG163" s="26"/>
      <c r="CH163" s="26"/>
      <c r="CJ163" s="26"/>
      <c r="CP163" s="26"/>
      <c r="CQ163" s="26"/>
      <c r="CR163" s="26"/>
      <c r="CS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P163" s="26"/>
      <c r="DQ163" s="26"/>
      <c r="DR163" s="26"/>
      <c r="DS163" s="26"/>
      <c r="DW163" s="26"/>
      <c r="DX163" s="26"/>
      <c r="DZ163" s="26"/>
      <c r="EA163" s="26"/>
      <c r="EB163" s="26"/>
      <c r="EC163" s="26"/>
      <c r="ED163" s="26"/>
      <c r="EE163" s="26"/>
      <c r="EF163" s="26"/>
      <c r="EG163" s="26"/>
    </row>
    <row r="164" spans="3:137" s="22" customFormat="1" ht="12.75" customHeight="1">
      <c r="C164" s="8" t="s">
        <v>32</v>
      </c>
      <c r="D164" s="47" t="s">
        <v>33</v>
      </c>
      <c r="E164" s="4">
        <v>0.011</v>
      </c>
      <c r="F164" s="4">
        <v>1.287</v>
      </c>
      <c r="G164" s="4">
        <v>0.043</v>
      </c>
      <c r="H164" s="4">
        <v>25.258</v>
      </c>
      <c r="I164" s="4">
        <v>14.524</v>
      </c>
      <c r="J164" s="4">
        <v>0.192</v>
      </c>
      <c r="K164" s="4">
        <v>0.189</v>
      </c>
      <c r="L164" s="4">
        <v>26.439</v>
      </c>
      <c r="M164" s="4">
        <v>0.003</v>
      </c>
      <c r="N164" s="4">
        <v>18.469</v>
      </c>
      <c r="O164" s="4">
        <v>11.105</v>
      </c>
      <c r="P164" s="2">
        <v>97.52</v>
      </c>
      <c r="Q164" s="4">
        <v>0.005</v>
      </c>
      <c r="R164" s="4">
        <v>0.355</v>
      </c>
      <c r="S164" s="4">
        <v>0.01</v>
      </c>
      <c r="T164" s="4">
        <v>4.563</v>
      </c>
      <c r="U164" s="4">
        <v>4.676</v>
      </c>
      <c r="V164" s="4">
        <v>0.031</v>
      </c>
      <c r="W164" s="4">
        <v>0.035</v>
      </c>
      <c r="X164" s="4">
        <v>5.711</v>
      </c>
      <c r="Y164" s="4">
        <v>0</v>
      </c>
      <c r="Z164" s="4">
        <v>4.702</v>
      </c>
      <c r="AA164" s="2">
        <v>22.808</v>
      </c>
      <c r="AB164" s="1">
        <v>0.49388461954757</v>
      </c>
      <c r="AC164" s="1">
        <v>0.50611538045243</v>
      </c>
      <c r="AD164" s="1">
        <v>0.38</v>
      </c>
      <c r="AE164" s="1">
        <v>2.2889999999999997</v>
      </c>
      <c r="AF164" s="1">
        <v>57.225</v>
      </c>
      <c r="AG164" s="1">
        <v>2.4130000000000003</v>
      </c>
      <c r="AH164" s="1">
        <v>0.2819999999999998</v>
      </c>
      <c r="AI164" s="5" t="s">
        <v>18</v>
      </c>
      <c r="AJ164" s="5" t="s">
        <v>18</v>
      </c>
      <c r="AK164" s="1" t="s">
        <v>18</v>
      </c>
      <c r="AL164" s="5" t="s">
        <v>18</v>
      </c>
      <c r="AM164" s="1" t="s">
        <v>18</v>
      </c>
      <c r="AN164" s="5" t="s">
        <v>18</v>
      </c>
      <c r="AO164" s="1" t="s">
        <v>18</v>
      </c>
      <c r="AP164" s="5" t="s">
        <v>18</v>
      </c>
      <c r="AQ164" s="5">
        <v>217.6</v>
      </c>
      <c r="AR164" s="5">
        <v>233.3</v>
      </c>
      <c r="AS164" s="10">
        <f>-39.9823</f>
        <v>-39.9823</v>
      </c>
      <c r="AT164" s="10">
        <v>-14.21157</v>
      </c>
      <c r="AU164" s="26"/>
      <c r="AV164" s="26"/>
      <c r="AW164" s="26"/>
      <c r="AX164" s="26"/>
      <c r="BA164" s="26"/>
      <c r="BB164" s="26"/>
      <c r="BC164" s="26"/>
      <c r="BD164" s="26"/>
      <c r="BE164" s="26"/>
      <c r="BG164" s="26"/>
      <c r="BH164" s="26"/>
      <c r="BI164" s="26"/>
      <c r="BJ164" s="26"/>
      <c r="BK164" s="26"/>
      <c r="BL164" s="26"/>
      <c r="BM164" s="26"/>
      <c r="BN164" s="40"/>
      <c r="BO164" s="26"/>
      <c r="BP164" s="26"/>
      <c r="BQ164" s="26"/>
      <c r="BR164" s="26"/>
      <c r="BS164" s="26"/>
      <c r="BT164" s="26"/>
      <c r="BU164" s="26"/>
      <c r="BW164" s="26"/>
      <c r="BX164" s="26"/>
      <c r="BY164" s="26"/>
      <c r="BZ164" s="26"/>
      <c r="CA164" s="26"/>
      <c r="CB164" s="26"/>
      <c r="CE164" s="26"/>
      <c r="CF164" s="26"/>
      <c r="CG164" s="26"/>
      <c r="CH164" s="26"/>
      <c r="CJ164" s="26"/>
      <c r="CP164" s="26"/>
      <c r="CQ164" s="26"/>
      <c r="CR164" s="26"/>
      <c r="CS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P164" s="26"/>
      <c r="DQ164" s="26"/>
      <c r="DR164" s="26"/>
      <c r="DS164" s="26"/>
      <c r="DW164" s="26"/>
      <c r="DX164" s="26"/>
      <c r="DZ164" s="26"/>
      <c r="EA164" s="26"/>
      <c r="EB164" s="26"/>
      <c r="EC164" s="26"/>
      <c r="ED164" s="26"/>
      <c r="EE164" s="26"/>
      <c r="EF164" s="26"/>
      <c r="EG164" s="26"/>
    </row>
    <row r="165" spans="3:137" s="22" customFormat="1" ht="12.75">
      <c r="C165" s="8" t="s">
        <v>32</v>
      </c>
      <c r="D165" s="47" t="s">
        <v>33</v>
      </c>
      <c r="E165" s="4">
        <v>0.031</v>
      </c>
      <c r="F165" s="4">
        <v>0.022</v>
      </c>
      <c r="G165" s="4">
        <v>0.008</v>
      </c>
      <c r="H165" s="4">
        <v>25.805</v>
      </c>
      <c r="I165" s="4">
        <v>14.951</v>
      </c>
      <c r="J165" s="4">
        <v>0</v>
      </c>
      <c r="K165" s="4">
        <v>0.191</v>
      </c>
      <c r="L165" s="4">
        <v>25.047</v>
      </c>
      <c r="M165" s="4">
        <v>0.028</v>
      </c>
      <c r="N165" s="4">
        <v>19.348</v>
      </c>
      <c r="O165" s="4">
        <v>11.001</v>
      </c>
      <c r="P165" s="2">
        <v>96.43200000000002</v>
      </c>
      <c r="Q165" s="4">
        <v>0.013</v>
      </c>
      <c r="R165" s="4">
        <v>0.006</v>
      </c>
      <c r="S165" s="4">
        <v>0.002</v>
      </c>
      <c r="T165" s="4">
        <v>4.706</v>
      </c>
      <c r="U165" s="4">
        <v>4.859</v>
      </c>
      <c r="V165" s="4">
        <v>0</v>
      </c>
      <c r="W165" s="4">
        <v>0.035</v>
      </c>
      <c r="X165" s="4">
        <v>5.462</v>
      </c>
      <c r="Y165" s="4">
        <v>0.005</v>
      </c>
      <c r="Z165" s="4">
        <v>4.972</v>
      </c>
      <c r="AA165" s="2">
        <v>22.78</v>
      </c>
      <c r="AB165" s="1">
        <v>0.4920020909566126</v>
      </c>
      <c r="AC165" s="1">
        <v>0.5079979090433874</v>
      </c>
      <c r="AD165" s="1">
        <v>0.023</v>
      </c>
      <c r="AE165" s="1">
        <v>2.5380000000000003</v>
      </c>
      <c r="AF165" s="1">
        <v>63.45</v>
      </c>
      <c r="AG165" s="1">
        <v>2.434</v>
      </c>
      <c r="AH165" s="1">
        <v>-0.034000000000001446</v>
      </c>
      <c r="AI165" s="5">
        <v>286.528</v>
      </c>
      <c r="AJ165" s="5">
        <v>346.67262000000005</v>
      </c>
      <c r="AK165" s="1">
        <v>2.778401463669629</v>
      </c>
      <c r="AL165" s="5">
        <v>312.5105551489807</v>
      </c>
      <c r="AM165" s="1">
        <v>2.5872002090956614</v>
      </c>
      <c r="AN165" s="5">
        <v>343.658433350758</v>
      </c>
      <c r="AO165" s="1">
        <v>2.5078427851542084</v>
      </c>
      <c r="AP165" s="5">
        <v>283.83290378337693</v>
      </c>
      <c r="AQ165" s="5">
        <v>277.5</v>
      </c>
      <c r="AR165" s="5">
        <v>296.8</v>
      </c>
      <c r="AS165" s="10">
        <f>-32.1947</f>
        <v>-32.1947</v>
      </c>
      <c r="AT165" s="10">
        <v>-10.38466</v>
      </c>
      <c r="AU165" s="26"/>
      <c r="AV165" s="26"/>
      <c r="AW165" s="26"/>
      <c r="AX165" s="26"/>
      <c r="BA165" s="26"/>
      <c r="BC165" s="26"/>
      <c r="BD165" s="26"/>
      <c r="BE165" s="26"/>
      <c r="BF165" s="26"/>
      <c r="BH165" s="26"/>
      <c r="BI165" s="26"/>
      <c r="BJ165" s="26"/>
      <c r="BK165" s="26"/>
      <c r="BL165" s="26"/>
      <c r="BM165" s="26"/>
      <c r="BN165" s="40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CA165" s="26"/>
      <c r="CB165" s="26"/>
      <c r="CC165" s="26"/>
      <c r="CF165" s="26"/>
      <c r="CG165" s="26"/>
      <c r="CH165" s="26"/>
      <c r="CI165" s="26"/>
      <c r="CK165" s="26"/>
      <c r="CQ165" s="26"/>
      <c r="CR165" s="26"/>
      <c r="CS165" s="26"/>
      <c r="CT165" s="26"/>
      <c r="CV165" s="26"/>
      <c r="CW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P165" s="26"/>
      <c r="DQ165" s="26"/>
      <c r="DR165" s="26"/>
      <c r="DS165" s="26"/>
      <c r="DW165" s="26"/>
      <c r="DX165" s="26"/>
      <c r="DZ165" s="26"/>
      <c r="EA165" s="26"/>
      <c r="EB165" s="26"/>
      <c r="EC165" s="26"/>
      <c r="ED165" s="26"/>
      <c r="EE165" s="26"/>
      <c r="EF165" s="26"/>
      <c r="EG165" s="26"/>
    </row>
    <row r="166" spans="3:137" s="22" customFormat="1" ht="12.75">
      <c r="C166" s="8" t="s">
        <v>32</v>
      </c>
      <c r="D166" s="47" t="s">
        <v>33</v>
      </c>
      <c r="E166" s="4">
        <v>0.036</v>
      </c>
      <c r="F166" s="4">
        <v>0.378</v>
      </c>
      <c r="G166" s="4">
        <v>0.013</v>
      </c>
      <c r="H166" s="4">
        <v>25.098</v>
      </c>
      <c r="I166" s="4">
        <v>15.088</v>
      </c>
      <c r="J166" s="4">
        <v>0.063</v>
      </c>
      <c r="K166" s="4">
        <v>0.219</v>
      </c>
      <c r="L166" s="4">
        <v>25.93</v>
      </c>
      <c r="M166" s="4">
        <v>0</v>
      </c>
      <c r="N166" s="4">
        <v>18.65</v>
      </c>
      <c r="O166" s="4">
        <v>11.041</v>
      </c>
      <c r="P166" s="2">
        <v>96.51599999999999</v>
      </c>
      <c r="Q166" s="4">
        <v>0.015</v>
      </c>
      <c r="R166" s="4">
        <v>0.105</v>
      </c>
      <c r="S166" s="4">
        <v>0.003</v>
      </c>
      <c r="T166" s="4">
        <v>4.56</v>
      </c>
      <c r="U166" s="4">
        <v>4.886</v>
      </c>
      <c r="V166" s="4">
        <v>0.01</v>
      </c>
      <c r="W166" s="4">
        <v>0.04</v>
      </c>
      <c r="X166" s="4">
        <v>5.633</v>
      </c>
      <c r="Y166" s="4">
        <v>0</v>
      </c>
      <c r="Z166" s="4">
        <v>4.775</v>
      </c>
      <c r="AA166" s="2">
        <v>22.747</v>
      </c>
      <c r="AB166" s="1">
        <v>0.48274401863222527</v>
      </c>
      <c r="AC166" s="1">
        <v>0.5172559813677747</v>
      </c>
      <c r="AD166" s="1">
        <v>0.126</v>
      </c>
      <c r="AE166" s="1">
        <v>2.367</v>
      </c>
      <c r="AF166" s="1">
        <v>59.175</v>
      </c>
      <c r="AG166" s="1">
        <v>2.4080000000000004</v>
      </c>
      <c r="AH166" s="1">
        <v>0.095999999999999</v>
      </c>
      <c r="AI166" s="5">
        <v>268.402</v>
      </c>
      <c r="AJ166" s="5">
        <v>319.14333</v>
      </c>
      <c r="AK166" s="1">
        <v>2.745920813042558</v>
      </c>
      <c r="AL166" s="5">
        <v>309.06760618251116</v>
      </c>
      <c r="AM166" s="1">
        <v>2.4152744018632224</v>
      </c>
      <c r="AN166" s="5">
        <v>316.236267097184</v>
      </c>
      <c r="AO166" s="1">
        <v>2.3386795867033663</v>
      </c>
      <c r="AP166" s="5">
        <v>265.8677721078975</v>
      </c>
      <c r="AQ166" s="5">
        <v>244.4</v>
      </c>
      <c r="AR166" s="5">
        <v>258.6</v>
      </c>
      <c r="AS166" s="10">
        <f>-36.6257</f>
        <v>-36.6257</v>
      </c>
      <c r="AT166" s="10">
        <v>-12.76869</v>
      </c>
      <c r="AU166" s="26"/>
      <c r="AV166" s="26"/>
      <c r="AW166" s="26"/>
      <c r="AX166" s="26"/>
      <c r="BA166" s="26"/>
      <c r="BC166" s="26"/>
      <c r="BD166" s="26"/>
      <c r="BE166" s="26"/>
      <c r="BF166" s="26"/>
      <c r="BH166" s="26"/>
      <c r="BI166" s="26"/>
      <c r="BJ166" s="26"/>
      <c r="BK166" s="26"/>
      <c r="BL166" s="26"/>
      <c r="BM166" s="26"/>
      <c r="BN166" s="40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CA166" s="26"/>
      <c r="CB166" s="26"/>
      <c r="CC166" s="26"/>
      <c r="CF166" s="26"/>
      <c r="CG166" s="26"/>
      <c r="CH166" s="26"/>
      <c r="CI166" s="26"/>
      <c r="CK166" s="26"/>
      <c r="CQ166" s="26"/>
      <c r="CR166" s="26"/>
      <c r="CS166" s="26"/>
      <c r="CT166" s="26"/>
      <c r="CV166" s="26"/>
      <c r="CW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P166" s="26"/>
      <c r="DQ166" s="26"/>
      <c r="DR166" s="26"/>
      <c r="DS166" s="26"/>
      <c r="DW166" s="26"/>
      <c r="DX166" s="26"/>
      <c r="DZ166" s="26"/>
      <c r="EA166" s="26"/>
      <c r="EB166" s="26"/>
      <c r="EC166" s="26"/>
      <c r="ED166" s="26"/>
      <c r="EE166" s="26"/>
      <c r="EF166" s="26"/>
      <c r="EG166" s="26"/>
    </row>
    <row r="167" spans="3:137" s="22" customFormat="1" ht="12.75" customHeight="1">
      <c r="C167" s="8" t="s">
        <v>34</v>
      </c>
      <c r="D167" s="46" t="s">
        <v>35</v>
      </c>
      <c r="E167" s="4">
        <v>0.032</v>
      </c>
      <c r="F167" s="4">
        <v>0.014</v>
      </c>
      <c r="G167" s="4">
        <v>0.021</v>
      </c>
      <c r="H167" s="4">
        <v>29.696</v>
      </c>
      <c r="I167" s="4">
        <v>12.256</v>
      </c>
      <c r="J167" s="4">
        <v>0.03</v>
      </c>
      <c r="K167" s="4">
        <v>0.611</v>
      </c>
      <c r="L167" s="4">
        <v>25.487</v>
      </c>
      <c r="M167" s="4">
        <v>0</v>
      </c>
      <c r="N167" s="4">
        <v>20.141</v>
      </c>
      <c r="O167" s="4">
        <v>11.163</v>
      </c>
      <c r="P167" s="4">
        <v>99.45100000000001</v>
      </c>
      <c r="Q167" s="4">
        <v>0.013</v>
      </c>
      <c r="R167" s="4">
        <v>0.004</v>
      </c>
      <c r="S167" s="4">
        <v>0.005</v>
      </c>
      <c r="T167" s="4">
        <v>5.336</v>
      </c>
      <c r="U167" s="4">
        <v>3.925</v>
      </c>
      <c r="V167" s="4">
        <v>0.005</v>
      </c>
      <c r="W167" s="4">
        <v>0.111</v>
      </c>
      <c r="X167" s="4">
        <v>5.477</v>
      </c>
      <c r="Y167" s="4">
        <v>0</v>
      </c>
      <c r="Z167" s="4">
        <v>5.101</v>
      </c>
      <c r="AA167" s="4">
        <v>19.977000000000004</v>
      </c>
      <c r="AB167" s="1">
        <v>0.5761796782204947</v>
      </c>
      <c r="AC167" s="1">
        <v>0.42382032177950535</v>
      </c>
      <c r="AD167" s="1">
        <v>0.027000000000000003</v>
      </c>
      <c r="AE167" s="1">
        <v>2.5229999999999997</v>
      </c>
      <c r="AF167" s="1">
        <v>63.075</v>
      </c>
      <c r="AG167" s="1">
        <v>2.5780000000000003</v>
      </c>
      <c r="AH167" s="1">
        <v>0.04500000000000047</v>
      </c>
      <c r="AI167" s="5">
        <v>284.938</v>
      </c>
      <c r="AJ167" s="5">
        <v>344.25776999999994</v>
      </c>
      <c r="AK167" s="1">
        <v>2.9813257747543465</v>
      </c>
      <c r="AL167" s="5">
        <v>334.0205321239607</v>
      </c>
      <c r="AM167" s="1">
        <v>2.5806179678220493</v>
      </c>
      <c r="AN167" s="5">
        <v>342.60856586761685</v>
      </c>
      <c r="AO167" s="1">
        <v>2.4761419518410537</v>
      </c>
      <c r="AP167" s="5">
        <v>280.4662752855199</v>
      </c>
      <c r="AQ167" s="5" t="s">
        <v>18</v>
      </c>
      <c r="AR167" s="5">
        <v>281.343</v>
      </c>
      <c r="AS167" s="10">
        <f>-34.6546</f>
        <v>-34.6546</v>
      </c>
      <c r="AT167" s="10">
        <v>-11.43265</v>
      </c>
      <c r="AU167" s="26"/>
      <c r="AV167" s="26"/>
      <c r="AW167" s="26"/>
      <c r="AX167" s="26"/>
      <c r="BA167" s="26"/>
      <c r="BC167" s="26"/>
      <c r="BD167" s="26"/>
      <c r="BE167" s="26"/>
      <c r="BF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X167" s="26"/>
      <c r="BY167" s="26"/>
      <c r="CA167" s="26"/>
      <c r="CB167" s="26"/>
      <c r="CC167" s="26"/>
      <c r="CF167" s="26"/>
      <c r="CG167" s="26"/>
      <c r="CH167" s="26"/>
      <c r="CI167" s="26"/>
      <c r="CK167" s="26"/>
      <c r="CQ167" s="26"/>
      <c r="CR167" s="26"/>
      <c r="CS167" s="26"/>
      <c r="CT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P167" s="26"/>
      <c r="DQ167" s="26"/>
      <c r="DR167" s="26"/>
      <c r="DS167" s="26"/>
      <c r="DW167" s="26"/>
      <c r="DX167" s="26"/>
      <c r="DZ167" s="26"/>
      <c r="EA167" s="26"/>
      <c r="EB167" s="26"/>
      <c r="EC167" s="26"/>
      <c r="ED167" s="26"/>
      <c r="EE167" s="26"/>
      <c r="EF167" s="26"/>
      <c r="EG167" s="26"/>
    </row>
    <row r="168" spans="3:137" s="22" customFormat="1" ht="12.75">
      <c r="C168" s="8" t="s">
        <v>34</v>
      </c>
      <c r="D168" s="46" t="s">
        <v>35</v>
      </c>
      <c r="E168" s="4">
        <v>0.024</v>
      </c>
      <c r="F168" s="4">
        <v>0.013</v>
      </c>
      <c r="G168" s="4">
        <v>0.047</v>
      </c>
      <c r="H168" s="4">
        <v>29.36</v>
      </c>
      <c r="I168" s="4">
        <v>11.733</v>
      </c>
      <c r="J168" s="4">
        <v>0.006</v>
      </c>
      <c r="K168" s="4">
        <v>0.534</v>
      </c>
      <c r="L168" s="4">
        <v>24.766</v>
      </c>
      <c r="M168" s="4">
        <v>0.032</v>
      </c>
      <c r="N168" s="4">
        <v>19.368</v>
      </c>
      <c r="O168" s="4">
        <v>10.828</v>
      </c>
      <c r="P168" s="4">
        <v>96.711</v>
      </c>
      <c r="Q168" s="4">
        <v>0.011</v>
      </c>
      <c r="R168" s="4">
        <v>0.004</v>
      </c>
      <c r="S168" s="4">
        <v>0.011</v>
      </c>
      <c r="T168" s="4">
        <v>5.439</v>
      </c>
      <c r="U168" s="4">
        <v>3.874</v>
      </c>
      <c r="V168" s="4">
        <v>0.001</v>
      </c>
      <c r="W168" s="4">
        <v>0.1</v>
      </c>
      <c r="X168" s="4">
        <v>5.486</v>
      </c>
      <c r="Y168" s="4">
        <v>0.006</v>
      </c>
      <c r="Z168" s="4">
        <v>5.057</v>
      </c>
      <c r="AA168" s="4">
        <v>19.988999999999997</v>
      </c>
      <c r="AB168" s="1">
        <v>0.5840223343713089</v>
      </c>
      <c r="AC168" s="1">
        <v>0.4159776656286911</v>
      </c>
      <c r="AD168" s="1">
        <v>0.037</v>
      </c>
      <c r="AE168" s="1">
        <v>2.5140000000000002</v>
      </c>
      <c r="AF168" s="1">
        <v>62.85</v>
      </c>
      <c r="AG168" s="1">
        <v>2.543</v>
      </c>
      <c r="AH168" s="1">
        <v>0.043000000000000566</v>
      </c>
      <c r="AI168" s="5">
        <v>283.98400000000004</v>
      </c>
      <c r="AJ168" s="5">
        <v>342.80886000000004</v>
      </c>
      <c r="AK168" s="1">
        <v>2.9518156340599164</v>
      </c>
      <c r="AL168" s="5">
        <v>330.89245721035115</v>
      </c>
      <c r="AM168" s="1">
        <v>2.5724022334371313</v>
      </c>
      <c r="AN168" s="5">
        <v>341.2981562332224</v>
      </c>
      <c r="AO168" s="1">
        <v>2.4655859688607324</v>
      </c>
      <c r="AP168" s="5">
        <v>279.3452298930098</v>
      </c>
      <c r="AQ168" s="5" t="s">
        <v>18</v>
      </c>
      <c r="AR168" s="5">
        <v>279.92</v>
      </c>
      <c r="AS168" s="10">
        <f>-34.9451</f>
        <v>-34.9451</v>
      </c>
      <c r="AT168" s="10">
        <v>-12.01049</v>
      </c>
      <c r="AU168" s="26"/>
      <c r="AV168" s="26"/>
      <c r="AW168" s="26"/>
      <c r="AX168" s="26"/>
      <c r="BA168" s="26"/>
      <c r="BC168" s="26"/>
      <c r="BD168" s="26"/>
      <c r="BE168" s="26"/>
      <c r="BF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X168" s="26"/>
      <c r="BY168" s="26"/>
      <c r="CA168" s="26"/>
      <c r="CB168" s="26"/>
      <c r="CC168" s="26"/>
      <c r="CF168" s="26"/>
      <c r="CG168" s="26"/>
      <c r="CH168" s="26"/>
      <c r="CI168" s="26"/>
      <c r="CK168" s="26"/>
      <c r="CQ168" s="26"/>
      <c r="CR168" s="26"/>
      <c r="CS168" s="26"/>
      <c r="CT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P168" s="26"/>
      <c r="DQ168" s="26"/>
      <c r="DR168" s="26"/>
      <c r="DS168" s="26"/>
      <c r="DW168" s="26"/>
      <c r="DX168" s="26"/>
      <c r="DZ168" s="26"/>
      <c r="EA168" s="26"/>
      <c r="EB168" s="26"/>
      <c r="EC168" s="26"/>
      <c r="ED168" s="26"/>
      <c r="EE168" s="26"/>
      <c r="EF168" s="26"/>
      <c r="EG168" s="26"/>
    </row>
    <row r="169" spans="3:137" s="22" customFormat="1" ht="12.75">
      <c r="C169" s="8" t="s">
        <v>34</v>
      </c>
      <c r="D169" s="46" t="s">
        <v>35</v>
      </c>
      <c r="E169" s="4">
        <v>0.04</v>
      </c>
      <c r="F169" s="4">
        <v>0.006</v>
      </c>
      <c r="G169" s="4">
        <v>0.049</v>
      </c>
      <c r="H169" s="4">
        <v>29.375</v>
      </c>
      <c r="I169" s="4">
        <v>11.839</v>
      </c>
      <c r="J169" s="4">
        <v>0.025</v>
      </c>
      <c r="K169" s="4">
        <v>0.597</v>
      </c>
      <c r="L169" s="4">
        <v>24.268</v>
      </c>
      <c r="M169" s="4">
        <v>0</v>
      </c>
      <c r="N169" s="4">
        <v>19.164</v>
      </c>
      <c r="O169" s="4">
        <v>10.731</v>
      </c>
      <c r="P169" s="4">
        <v>96.094</v>
      </c>
      <c r="Q169" s="4">
        <v>0.017</v>
      </c>
      <c r="R169" s="4">
        <v>0.002</v>
      </c>
      <c r="S169" s="4">
        <v>0.012</v>
      </c>
      <c r="T169" s="4">
        <v>5.491</v>
      </c>
      <c r="U169" s="4">
        <v>3.944</v>
      </c>
      <c r="V169" s="4">
        <v>0.004</v>
      </c>
      <c r="W169" s="4">
        <v>0.113</v>
      </c>
      <c r="X169" s="4">
        <v>5.424</v>
      </c>
      <c r="Y169" s="4">
        <v>0</v>
      </c>
      <c r="Z169" s="4">
        <v>5.049</v>
      </c>
      <c r="AA169" s="4">
        <v>20.055999999999997</v>
      </c>
      <c r="AB169" s="1">
        <v>0.581981981981982</v>
      </c>
      <c r="AC169" s="1">
        <v>0.41801801801801797</v>
      </c>
      <c r="AD169" s="1">
        <v>0.043000000000000003</v>
      </c>
      <c r="AE169" s="1">
        <v>2.5759999999999996</v>
      </c>
      <c r="AF169" s="1">
        <v>64.4</v>
      </c>
      <c r="AG169" s="1">
        <v>2.4730000000000008</v>
      </c>
      <c r="AH169" s="1">
        <v>-0.02500000000000037</v>
      </c>
      <c r="AI169" s="5">
        <v>290.556</v>
      </c>
      <c r="AJ169" s="5">
        <v>352.7902399999999</v>
      </c>
      <c r="AK169" s="1">
        <v>2.880387387387388</v>
      </c>
      <c r="AL169" s="5">
        <v>323.32106306306315</v>
      </c>
      <c r="AM169" s="1">
        <v>2.634198198198198</v>
      </c>
      <c r="AN169" s="5">
        <v>351.15461261261254</v>
      </c>
      <c r="AO169" s="1">
        <v>2.5279907747747745</v>
      </c>
      <c r="AP169" s="5">
        <v>285.97262028108105</v>
      </c>
      <c r="AQ169" s="5" t="s">
        <v>18</v>
      </c>
      <c r="AR169" s="5">
        <v>293.58</v>
      </c>
      <c r="AS169" s="10">
        <f>-33.3313</f>
        <v>-33.3313</v>
      </c>
      <c r="AT169" s="10">
        <v>-10.86907</v>
      </c>
      <c r="AU169" s="26"/>
      <c r="AV169" s="26"/>
      <c r="AW169" s="26"/>
      <c r="AX169" s="26"/>
      <c r="BA169" s="26"/>
      <c r="BC169" s="26"/>
      <c r="BD169" s="26"/>
      <c r="BE169" s="26"/>
      <c r="BF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X169" s="26"/>
      <c r="BY169" s="26"/>
      <c r="CA169" s="26"/>
      <c r="CB169" s="26"/>
      <c r="CC169" s="26"/>
      <c r="CF169" s="26"/>
      <c r="CG169" s="26"/>
      <c r="CH169" s="26"/>
      <c r="CI169" s="26"/>
      <c r="CK169" s="26"/>
      <c r="CQ169" s="26"/>
      <c r="CR169" s="26"/>
      <c r="CS169" s="26"/>
      <c r="CT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P169" s="26"/>
      <c r="DQ169" s="26"/>
      <c r="DR169" s="26"/>
      <c r="DS169" s="26"/>
      <c r="DW169" s="26"/>
      <c r="DX169" s="26"/>
      <c r="DZ169" s="26"/>
      <c r="EA169" s="26"/>
      <c r="EB169" s="26"/>
      <c r="EC169" s="26"/>
      <c r="ED169" s="26"/>
      <c r="EE169" s="26"/>
      <c r="EF169" s="26"/>
      <c r="EG169" s="26"/>
    </row>
    <row r="170" spans="3:137" s="22" customFormat="1" ht="12.75">
      <c r="C170" s="8" t="s">
        <v>34</v>
      </c>
      <c r="D170" s="44" t="s">
        <v>35</v>
      </c>
      <c r="E170" s="2">
        <v>0.055</v>
      </c>
      <c r="F170" s="2">
        <v>0.024</v>
      </c>
      <c r="G170" s="2">
        <v>0.07</v>
      </c>
      <c r="H170" s="2">
        <v>28.864</v>
      </c>
      <c r="I170" s="2">
        <v>11.9</v>
      </c>
      <c r="J170" s="2">
        <v>0.012</v>
      </c>
      <c r="K170" s="2">
        <v>0.644</v>
      </c>
      <c r="L170" s="2">
        <v>24.411</v>
      </c>
      <c r="M170" s="2">
        <v>0</v>
      </c>
      <c r="N170" s="2">
        <v>20.588</v>
      </c>
      <c r="O170" s="2">
        <v>10.948</v>
      </c>
      <c r="P170" s="2">
        <v>97.51600000000002</v>
      </c>
      <c r="Q170" s="4">
        <v>0.023</v>
      </c>
      <c r="R170" s="4">
        <v>0.007</v>
      </c>
      <c r="S170" s="4">
        <v>0.017</v>
      </c>
      <c r="T170" s="4">
        <v>5.289</v>
      </c>
      <c r="U170" s="4">
        <v>3.886</v>
      </c>
      <c r="V170" s="4">
        <v>0.002</v>
      </c>
      <c r="W170" s="4">
        <v>0.119</v>
      </c>
      <c r="X170" s="4">
        <v>5.348</v>
      </c>
      <c r="Y170" s="4">
        <v>0</v>
      </c>
      <c r="Z170" s="4">
        <v>5.316</v>
      </c>
      <c r="AA170" s="4">
        <v>20.006999999999998</v>
      </c>
      <c r="AB170" s="1">
        <v>0.5764577656675749</v>
      </c>
      <c r="AC170" s="1">
        <v>0.4235422343324251</v>
      </c>
      <c r="AD170" s="1">
        <v>0.064</v>
      </c>
      <c r="AE170" s="1">
        <v>2.652</v>
      </c>
      <c r="AF170" s="1">
        <v>66.3</v>
      </c>
      <c r="AG170" s="1">
        <v>2.6639999999999997</v>
      </c>
      <c r="AH170" s="1">
        <v>0.04000000000000048</v>
      </c>
      <c r="AI170" s="5">
        <v>298.612</v>
      </c>
      <c r="AJ170" s="5">
        <v>365.02548</v>
      </c>
      <c r="AK170" s="1">
        <v>3.0675204359673023</v>
      </c>
      <c r="AL170" s="5">
        <v>343.15716621253404</v>
      </c>
      <c r="AM170" s="1">
        <v>2.7096457765667576</v>
      </c>
      <c r="AN170" s="5">
        <v>363.18850136239786</v>
      </c>
      <c r="AO170" s="1">
        <v>2.605086779291553</v>
      </c>
      <c r="AP170" s="5">
        <v>294.16021596076297</v>
      </c>
      <c r="AQ170" s="5">
        <v>284.577</v>
      </c>
      <c r="AR170" s="5">
        <v>302.357</v>
      </c>
      <c r="AS170" s="10">
        <f>-32.1299</f>
        <v>-32.1299</v>
      </c>
      <c r="AT170" s="10">
        <v>-10.18173</v>
      </c>
      <c r="AU170" s="26"/>
      <c r="AV170" s="26"/>
      <c r="AW170" s="26"/>
      <c r="AX170" s="26"/>
      <c r="AY170" s="26"/>
      <c r="AZ170" s="26"/>
      <c r="BA170" s="26"/>
      <c r="BC170" s="26"/>
      <c r="BD170" s="26"/>
      <c r="BE170" s="26"/>
      <c r="BF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X170" s="26"/>
      <c r="BY170" s="26"/>
      <c r="CA170" s="26"/>
      <c r="CB170" s="26"/>
      <c r="CC170" s="26"/>
      <c r="CF170" s="26"/>
      <c r="CG170" s="26"/>
      <c r="CH170" s="26"/>
      <c r="CI170" s="26"/>
      <c r="CK170" s="26"/>
      <c r="CQ170" s="26"/>
      <c r="CR170" s="26"/>
      <c r="CS170" s="26"/>
      <c r="CT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P170" s="26"/>
      <c r="DQ170" s="26"/>
      <c r="DR170" s="26"/>
      <c r="DS170" s="26"/>
      <c r="DW170" s="26"/>
      <c r="DX170" s="26"/>
      <c r="DZ170" s="26"/>
      <c r="EA170" s="26"/>
      <c r="EB170" s="26"/>
      <c r="EC170" s="26"/>
      <c r="ED170" s="26"/>
      <c r="EE170" s="26"/>
      <c r="EF170" s="26"/>
      <c r="EG170" s="26"/>
    </row>
    <row r="171" spans="3:137" s="22" customFormat="1" ht="12.75">
      <c r="C171" s="8" t="s">
        <v>34</v>
      </c>
      <c r="D171" s="46" t="s">
        <v>35</v>
      </c>
      <c r="E171" s="4">
        <v>0.052</v>
      </c>
      <c r="F171" s="4">
        <v>0.045</v>
      </c>
      <c r="G171" s="4">
        <v>0.113</v>
      </c>
      <c r="H171" s="4">
        <v>29.048</v>
      </c>
      <c r="I171" s="4">
        <v>11.2</v>
      </c>
      <c r="J171" s="4">
        <v>0.015</v>
      </c>
      <c r="K171" s="4">
        <v>0.492</v>
      </c>
      <c r="L171" s="4">
        <v>24.347</v>
      </c>
      <c r="M171" s="4">
        <v>0.046</v>
      </c>
      <c r="N171" s="4">
        <v>20.002</v>
      </c>
      <c r="O171" s="4">
        <v>10.771</v>
      </c>
      <c r="P171" s="4">
        <v>96.131</v>
      </c>
      <c r="Q171" s="4">
        <v>0.022</v>
      </c>
      <c r="R171" s="4">
        <v>0.013</v>
      </c>
      <c r="S171" s="4">
        <v>0.027</v>
      </c>
      <c r="T171" s="4">
        <v>5.41</v>
      </c>
      <c r="U171" s="4">
        <v>3.718</v>
      </c>
      <c r="V171" s="4">
        <v>0.003</v>
      </c>
      <c r="W171" s="4">
        <v>0.093</v>
      </c>
      <c r="X171" s="4">
        <v>5.422</v>
      </c>
      <c r="Y171" s="4">
        <v>0.008</v>
      </c>
      <c r="Z171" s="4">
        <v>5.25</v>
      </c>
      <c r="AA171" s="4">
        <v>19.966</v>
      </c>
      <c r="AB171" s="1">
        <v>0.5926818580192813</v>
      </c>
      <c r="AC171" s="1">
        <v>0.4073181419807187</v>
      </c>
      <c r="AD171" s="1">
        <v>0.089</v>
      </c>
      <c r="AE171" s="1">
        <v>2.5780000000000003</v>
      </c>
      <c r="AF171" s="1">
        <v>64.45</v>
      </c>
      <c r="AG171" s="1">
        <v>2.6719999999999997</v>
      </c>
      <c r="AH171" s="1">
        <v>0.10399999999999929</v>
      </c>
      <c r="AI171" s="5">
        <v>290.76800000000003</v>
      </c>
      <c r="AJ171" s="5">
        <v>353.11222000000004</v>
      </c>
      <c r="AK171" s="1">
        <v>3.0868773006134966</v>
      </c>
      <c r="AL171" s="5">
        <v>345.20899386503066</v>
      </c>
      <c r="AM171" s="1">
        <v>2.6372681858019282</v>
      </c>
      <c r="AN171" s="5">
        <v>351.64427563540755</v>
      </c>
      <c r="AO171" s="1">
        <v>2.527867919368975</v>
      </c>
      <c r="AP171" s="5">
        <v>285.95957303698515</v>
      </c>
      <c r="AQ171" s="5" t="s">
        <v>18</v>
      </c>
      <c r="AR171" s="5">
        <v>285.714</v>
      </c>
      <c r="AS171" s="10">
        <f>-34.1933</f>
        <v>-34.1933</v>
      </c>
      <c r="AT171" s="10">
        <v>-11.40942</v>
      </c>
      <c r="AU171" s="26"/>
      <c r="AV171" s="26"/>
      <c r="AW171" s="26"/>
      <c r="AX171" s="26"/>
      <c r="BA171" s="26"/>
      <c r="BC171" s="26"/>
      <c r="BD171" s="26"/>
      <c r="BE171" s="26"/>
      <c r="BF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X171" s="26"/>
      <c r="BY171" s="26"/>
      <c r="CA171" s="26"/>
      <c r="CB171" s="26"/>
      <c r="CC171" s="26"/>
      <c r="CF171" s="26"/>
      <c r="CG171" s="26"/>
      <c r="CH171" s="26"/>
      <c r="CI171" s="26"/>
      <c r="CK171" s="26"/>
      <c r="CQ171" s="26"/>
      <c r="CR171" s="26"/>
      <c r="CS171" s="26"/>
      <c r="CT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P171" s="26"/>
      <c r="DQ171" s="26"/>
      <c r="DR171" s="26"/>
      <c r="DS171" s="26"/>
      <c r="DW171" s="26"/>
      <c r="DX171" s="26"/>
      <c r="DZ171" s="26"/>
      <c r="EA171" s="26"/>
      <c r="EB171" s="26"/>
      <c r="EC171" s="26"/>
      <c r="ED171" s="26"/>
      <c r="EE171" s="26"/>
      <c r="EF171" s="26"/>
      <c r="EG171" s="26"/>
    </row>
    <row r="172" spans="3:137" s="22" customFormat="1" ht="12.75">
      <c r="C172" s="8" t="s">
        <v>34</v>
      </c>
      <c r="D172" s="46" t="s">
        <v>35</v>
      </c>
      <c r="E172" s="4">
        <v>0.122</v>
      </c>
      <c r="F172" s="4">
        <v>0.002</v>
      </c>
      <c r="G172" s="4">
        <v>0.081</v>
      </c>
      <c r="H172" s="4">
        <v>28.666</v>
      </c>
      <c r="I172" s="4">
        <v>11.575</v>
      </c>
      <c r="J172" s="4">
        <v>0.038</v>
      </c>
      <c r="K172" s="4">
        <v>0.597</v>
      </c>
      <c r="L172" s="4">
        <v>24.145</v>
      </c>
      <c r="M172" s="4">
        <v>0</v>
      </c>
      <c r="N172" s="4">
        <v>20.321</v>
      </c>
      <c r="O172" s="4">
        <v>10.812</v>
      </c>
      <c r="P172" s="4">
        <v>96.359</v>
      </c>
      <c r="Q172" s="4">
        <v>0.052</v>
      </c>
      <c r="R172" s="4">
        <v>0.001</v>
      </c>
      <c r="S172" s="4">
        <v>0.019</v>
      </c>
      <c r="T172" s="4">
        <v>5.318</v>
      </c>
      <c r="U172" s="4">
        <v>3.828</v>
      </c>
      <c r="V172" s="4">
        <v>0.006</v>
      </c>
      <c r="W172" s="4">
        <v>0.112</v>
      </c>
      <c r="X172" s="4">
        <v>5.357</v>
      </c>
      <c r="Y172" s="4">
        <v>0</v>
      </c>
      <c r="Z172" s="4">
        <v>5.313</v>
      </c>
      <c r="AA172" s="4">
        <v>20.006</v>
      </c>
      <c r="AB172" s="1">
        <v>0.5814563743713099</v>
      </c>
      <c r="AC172" s="1">
        <v>0.4185436256286901</v>
      </c>
      <c r="AD172" s="1">
        <v>0.091</v>
      </c>
      <c r="AE172" s="1">
        <v>2.643</v>
      </c>
      <c r="AF172" s="1">
        <v>66.075</v>
      </c>
      <c r="AG172" s="1">
        <v>2.67</v>
      </c>
      <c r="AH172" s="1">
        <v>0.0660000000000006</v>
      </c>
      <c r="AI172" s="5">
        <v>297.65799999999996</v>
      </c>
      <c r="AJ172" s="5">
        <v>363.57656999999995</v>
      </c>
      <c r="AK172" s="1">
        <v>3.077019462059917</v>
      </c>
      <c r="AL172" s="5">
        <v>344.1640629783512</v>
      </c>
      <c r="AM172" s="1">
        <v>2.701145637437131</v>
      </c>
      <c r="AN172" s="5">
        <v>361.8327291712224</v>
      </c>
      <c r="AO172" s="1">
        <v>2.595095055324732</v>
      </c>
      <c r="AP172" s="5">
        <v>293.09909487548657</v>
      </c>
      <c r="AQ172" s="5" t="s">
        <v>18</v>
      </c>
      <c r="AR172" s="5">
        <v>298.667</v>
      </c>
      <c r="AS172" s="10">
        <f>-32.6001</f>
        <v>-32.6001</v>
      </c>
      <c r="AT172" s="10">
        <v>-10.71687</v>
      </c>
      <c r="AU172" s="26"/>
      <c r="AV172" s="26"/>
      <c r="AW172" s="26"/>
      <c r="AX172" s="26"/>
      <c r="BA172" s="26"/>
      <c r="BC172" s="26"/>
      <c r="BD172" s="26"/>
      <c r="BE172" s="26"/>
      <c r="BF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X172" s="26"/>
      <c r="BY172" s="26"/>
      <c r="CA172" s="26"/>
      <c r="CB172" s="26"/>
      <c r="CC172" s="26"/>
      <c r="CF172" s="26"/>
      <c r="CG172" s="26"/>
      <c r="CH172" s="26"/>
      <c r="CI172" s="26"/>
      <c r="CK172" s="26"/>
      <c r="CQ172" s="26"/>
      <c r="CR172" s="26"/>
      <c r="CS172" s="26"/>
      <c r="CT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P172" s="26"/>
      <c r="DQ172" s="26"/>
      <c r="DR172" s="26"/>
      <c r="DS172" s="26"/>
      <c r="DW172" s="26"/>
      <c r="DX172" s="26"/>
      <c r="DZ172" s="26"/>
      <c r="EA172" s="26"/>
      <c r="EB172" s="26"/>
      <c r="EC172" s="26"/>
      <c r="ED172" s="26"/>
      <c r="EE172" s="26"/>
      <c r="EF172" s="26"/>
      <c r="EG172" s="26"/>
    </row>
    <row r="173" spans="3:137" s="22" customFormat="1" ht="12.75">
      <c r="C173" s="8" t="s">
        <v>34</v>
      </c>
      <c r="D173" s="46" t="s">
        <v>35</v>
      </c>
      <c r="E173" s="4">
        <v>0.024</v>
      </c>
      <c r="F173" s="4">
        <v>0.092</v>
      </c>
      <c r="G173" s="4">
        <v>0.04</v>
      </c>
      <c r="H173" s="4">
        <v>30.275</v>
      </c>
      <c r="I173" s="4">
        <v>12.396</v>
      </c>
      <c r="J173" s="4">
        <v>0.052</v>
      </c>
      <c r="K173" s="4">
        <v>0.6</v>
      </c>
      <c r="L173" s="4">
        <v>24.189</v>
      </c>
      <c r="M173" s="4">
        <v>0</v>
      </c>
      <c r="N173" s="4">
        <v>20.27</v>
      </c>
      <c r="O173" s="4">
        <v>11.027</v>
      </c>
      <c r="P173" s="4">
        <v>98.965</v>
      </c>
      <c r="Q173" s="4">
        <v>0.01</v>
      </c>
      <c r="R173" s="4">
        <v>0.026</v>
      </c>
      <c r="S173" s="4">
        <v>0.009</v>
      </c>
      <c r="T173" s="4">
        <v>5.508</v>
      </c>
      <c r="U173" s="4">
        <v>4.019</v>
      </c>
      <c r="V173" s="4">
        <v>0.008</v>
      </c>
      <c r="W173" s="4">
        <v>0.111</v>
      </c>
      <c r="X173" s="4">
        <v>5.262</v>
      </c>
      <c r="Y173" s="4">
        <v>0</v>
      </c>
      <c r="Z173" s="4">
        <v>5.197</v>
      </c>
      <c r="AA173" s="4">
        <v>20.15</v>
      </c>
      <c r="AB173" s="1">
        <v>0.5781463209824708</v>
      </c>
      <c r="AC173" s="1">
        <v>0.42185367901752924</v>
      </c>
      <c r="AD173" s="1">
        <v>0.05399999999999999</v>
      </c>
      <c r="AE173" s="1">
        <v>2.7380000000000004</v>
      </c>
      <c r="AF173" s="1">
        <v>68.45</v>
      </c>
      <c r="AG173" s="1">
        <v>2.4589999999999996</v>
      </c>
      <c r="AH173" s="1">
        <v>-0.105</v>
      </c>
      <c r="AI173" s="5">
        <v>307.72800000000007</v>
      </c>
      <c r="AJ173" s="5">
        <v>378.8706200000001</v>
      </c>
      <c r="AK173" s="1">
        <v>2.863702424687729</v>
      </c>
      <c r="AL173" s="5">
        <v>321.55245701689927</v>
      </c>
      <c r="AM173" s="1">
        <v>2.7958146320982475</v>
      </c>
      <c r="AN173" s="5">
        <v>376.9324338196705</v>
      </c>
      <c r="AO173" s="1">
        <v>2.690751769917078</v>
      </c>
      <c r="AP173" s="5">
        <v>303.2578379651937</v>
      </c>
      <c r="AQ173" s="5">
        <v>306.726</v>
      </c>
      <c r="AR173" s="5">
        <v>340.097</v>
      </c>
      <c r="AS173" s="10">
        <f>-28.3757</f>
        <v>-28.3757</v>
      </c>
      <c r="AT173" s="10">
        <v>-8.17525</v>
      </c>
      <c r="AU173" s="26"/>
      <c r="AV173" s="26"/>
      <c r="AW173" s="26"/>
      <c r="AX173" s="26"/>
      <c r="BA173" s="26"/>
      <c r="BC173" s="26"/>
      <c r="BD173" s="26"/>
      <c r="BE173" s="26"/>
      <c r="BF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X173" s="26"/>
      <c r="BY173" s="26"/>
      <c r="CA173" s="26"/>
      <c r="CB173" s="26"/>
      <c r="CC173" s="26"/>
      <c r="CF173" s="26"/>
      <c r="CG173" s="26"/>
      <c r="CH173" s="26"/>
      <c r="CI173" s="26"/>
      <c r="CK173" s="26"/>
      <c r="CQ173" s="26"/>
      <c r="CR173" s="26"/>
      <c r="CS173" s="26"/>
      <c r="CT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P173" s="26"/>
      <c r="DQ173" s="26"/>
      <c r="DR173" s="26"/>
      <c r="DS173" s="26"/>
      <c r="DW173" s="26"/>
      <c r="DX173" s="26"/>
      <c r="DZ173" s="26"/>
      <c r="EA173" s="26"/>
      <c r="EB173" s="26"/>
      <c r="EC173" s="26"/>
      <c r="ED173" s="26"/>
      <c r="EE173" s="26"/>
      <c r="EF173" s="26"/>
      <c r="EG173" s="26"/>
    </row>
    <row r="174" spans="3:137" s="22" customFormat="1" ht="12.75">
      <c r="C174" s="8" t="s">
        <v>34</v>
      </c>
      <c r="D174" s="46" t="s">
        <v>35</v>
      </c>
      <c r="E174" s="4">
        <v>0</v>
      </c>
      <c r="F174" s="4">
        <v>0.114</v>
      </c>
      <c r="G174" s="4">
        <v>0.029</v>
      </c>
      <c r="H174" s="4">
        <v>29.463</v>
      </c>
      <c r="I174" s="4">
        <v>12.091</v>
      </c>
      <c r="J174" s="4">
        <v>0.044</v>
      </c>
      <c r="K174" s="4">
        <v>0.556</v>
      </c>
      <c r="L174" s="4">
        <v>23.667</v>
      </c>
      <c r="M174" s="4">
        <v>0</v>
      </c>
      <c r="N174" s="4">
        <v>19.672</v>
      </c>
      <c r="O174" s="4">
        <v>10.744</v>
      </c>
      <c r="P174" s="4">
        <v>96.38</v>
      </c>
      <c r="Q174" s="4">
        <v>0</v>
      </c>
      <c r="R174" s="4">
        <v>0.032</v>
      </c>
      <c r="S174" s="4">
        <v>0.007</v>
      </c>
      <c r="T174" s="4">
        <v>5.501</v>
      </c>
      <c r="U174" s="4">
        <v>4.024</v>
      </c>
      <c r="V174" s="4">
        <v>0.007</v>
      </c>
      <c r="W174" s="4">
        <v>0.105</v>
      </c>
      <c r="X174" s="4">
        <v>5.284</v>
      </c>
      <c r="Y174" s="4">
        <v>0</v>
      </c>
      <c r="Z174" s="4">
        <v>5.176</v>
      </c>
      <c r="AA174" s="4">
        <v>20.136000000000003</v>
      </c>
      <c r="AB174" s="1">
        <v>0.5775328083989502</v>
      </c>
      <c r="AC174" s="1">
        <v>0.42246719160104984</v>
      </c>
      <c r="AD174" s="1">
        <v>0.046</v>
      </c>
      <c r="AE174" s="1">
        <v>2.716</v>
      </c>
      <c r="AF174" s="1">
        <v>67.9</v>
      </c>
      <c r="AG174" s="1">
        <v>2.46</v>
      </c>
      <c r="AH174" s="1">
        <v>-0.0970000000000012</v>
      </c>
      <c r="AI174" s="5">
        <v>305.396</v>
      </c>
      <c r="AJ174" s="5">
        <v>375.32884</v>
      </c>
      <c r="AK174" s="1">
        <v>2.864272965879265</v>
      </c>
      <c r="AL174" s="5">
        <v>321.6129343832021</v>
      </c>
      <c r="AM174" s="1">
        <v>2.773753280839895</v>
      </c>
      <c r="AN174" s="5">
        <v>373.41364829396326</v>
      </c>
      <c r="AO174" s="1">
        <v>2.6688734908136484</v>
      </c>
      <c r="AP174" s="5">
        <v>300.9343647244095</v>
      </c>
      <c r="AQ174" s="5">
        <v>301.641</v>
      </c>
      <c r="AR174" s="5">
        <v>332.127</v>
      </c>
      <c r="AS174" s="10">
        <f>-29.1879</f>
        <v>-29.1879</v>
      </c>
      <c r="AT174" s="10">
        <v>-8.67434</v>
      </c>
      <c r="AU174" s="26"/>
      <c r="AV174" s="26"/>
      <c r="AW174" s="26"/>
      <c r="AX174" s="26"/>
      <c r="BA174" s="26"/>
      <c r="BC174" s="26"/>
      <c r="BD174" s="26"/>
      <c r="BE174" s="26"/>
      <c r="BF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X174" s="26"/>
      <c r="BY174" s="26"/>
      <c r="CA174" s="26"/>
      <c r="CB174" s="26"/>
      <c r="CC174" s="26"/>
      <c r="CF174" s="26"/>
      <c r="CG174" s="26"/>
      <c r="CH174" s="26"/>
      <c r="CI174" s="26"/>
      <c r="CK174" s="26"/>
      <c r="CQ174" s="26"/>
      <c r="CR174" s="26"/>
      <c r="CS174" s="26"/>
      <c r="CT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P174" s="26"/>
      <c r="DQ174" s="26"/>
      <c r="DR174" s="26"/>
      <c r="DS174" s="26"/>
      <c r="DW174" s="26"/>
      <c r="DX174" s="26"/>
      <c r="DZ174" s="26"/>
      <c r="EA174" s="26"/>
      <c r="EB174" s="26"/>
      <c r="EC174" s="26"/>
      <c r="ED174" s="26"/>
      <c r="EE174" s="26"/>
      <c r="EF174" s="26"/>
      <c r="EG174" s="26"/>
    </row>
    <row r="175" spans="3:137" s="22" customFormat="1" ht="12.75">
      <c r="C175" s="8" t="s">
        <v>34</v>
      </c>
      <c r="D175" s="46" t="s">
        <v>35</v>
      </c>
      <c r="E175" s="4">
        <v>0.012</v>
      </c>
      <c r="F175" s="4">
        <v>0.022</v>
      </c>
      <c r="G175" s="4">
        <v>0.014</v>
      </c>
      <c r="H175" s="4">
        <v>29.653</v>
      </c>
      <c r="I175" s="4">
        <v>11.88</v>
      </c>
      <c r="J175" s="4">
        <v>0.007</v>
      </c>
      <c r="K175" s="4">
        <v>0.645</v>
      </c>
      <c r="L175" s="4">
        <v>24.672</v>
      </c>
      <c r="M175" s="4">
        <v>0.016</v>
      </c>
      <c r="N175" s="4">
        <v>19.64</v>
      </c>
      <c r="O175" s="4">
        <v>10.896</v>
      </c>
      <c r="P175" s="4">
        <v>97.45700000000001</v>
      </c>
      <c r="Q175" s="4">
        <v>0.005</v>
      </c>
      <c r="R175" s="4">
        <v>0.006</v>
      </c>
      <c r="S175" s="4">
        <v>0.003</v>
      </c>
      <c r="T175" s="4">
        <v>5.459</v>
      </c>
      <c r="U175" s="4">
        <v>3.898</v>
      </c>
      <c r="V175" s="4">
        <v>0.001</v>
      </c>
      <c r="W175" s="4">
        <v>0.12</v>
      </c>
      <c r="X175" s="4">
        <v>5.432</v>
      </c>
      <c r="Y175" s="4">
        <v>0.003</v>
      </c>
      <c r="Z175" s="4">
        <v>5.096</v>
      </c>
      <c r="AA175" s="4">
        <v>20.023</v>
      </c>
      <c r="AB175" s="1">
        <v>0.5834134872288127</v>
      </c>
      <c r="AC175" s="1">
        <v>0.4165865127711873</v>
      </c>
      <c r="AD175" s="1">
        <v>0.017</v>
      </c>
      <c r="AE175" s="1">
        <v>2.5679999999999996</v>
      </c>
      <c r="AF175" s="1">
        <v>64.2</v>
      </c>
      <c r="AG175" s="1">
        <v>2.5280000000000005</v>
      </c>
      <c r="AH175" s="1">
        <v>-0.006000000000000227</v>
      </c>
      <c r="AI175" s="5">
        <v>289.70799999999997</v>
      </c>
      <c r="AJ175" s="5">
        <v>351.50231999999994</v>
      </c>
      <c r="AK175" s="1">
        <v>2.9363894410601694</v>
      </c>
      <c r="AL175" s="5">
        <v>329.25728075237794</v>
      </c>
      <c r="AM175" s="1">
        <v>2.626341348722881</v>
      </c>
      <c r="AN175" s="5">
        <v>349.9014451212995</v>
      </c>
      <c r="AO175" s="1">
        <v>2.519706764133803</v>
      </c>
      <c r="AP175" s="5">
        <v>285.0928583510099</v>
      </c>
      <c r="AQ175" s="5" t="s">
        <v>18</v>
      </c>
      <c r="AR175" s="5">
        <v>298.95</v>
      </c>
      <c r="AS175" s="10">
        <f>-32.7431</f>
        <v>-32.7431</v>
      </c>
      <c r="AT175" s="10">
        <v>-10.81513</v>
      </c>
      <c r="AU175" s="26"/>
      <c r="AV175" s="26"/>
      <c r="AW175" s="26"/>
      <c r="AX175" s="26"/>
      <c r="BA175" s="26"/>
      <c r="BC175" s="26"/>
      <c r="BD175" s="26"/>
      <c r="BE175" s="26"/>
      <c r="BF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X175" s="26"/>
      <c r="BY175" s="26"/>
      <c r="CA175" s="26"/>
      <c r="CB175" s="26"/>
      <c r="CC175" s="26"/>
      <c r="CF175" s="26"/>
      <c r="CG175" s="26"/>
      <c r="CH175" s="26"/>
      <c r="CI175" s="26"/>
      <c r="CK175" s="26"/>
      <c r="CQ175" s="26"/>
      <c r="CR175" s="26"/>
      <c r="CS175" s="26"/>
      <c r="CT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P175" s="26"/>
      <c r="DQ175" s="26"/>
      <c r="DR175" s="26"/>
      <c r="DS175" s="26"/>
      <c r="DW175" s="26"/>
      <c r="DX175" s="26"/>
      <c r="DZ175" s="26"/>
      <c r="EA175" s="26"/>
      <c r="EB175" s="26"/>
      <c r="EC175" s="26"/>
      <c r="ED175" s="26"/>
      <c r="EE175" s="26"/>
      <c r="EF175" s="26"/>
      <c r="EG175" s="26"/>
    </row>
    <row r="176" spans="3:137" s="22" customFormat="1" ht="12.75">
      <c r="C176" s="8" t="s">
        <v>34</v>
      </c>
      <c r="D176" s="46" t="s">
        <v>35</v>
      </c>
      <c r="E176" s="4">
        <v>0.009</v>
      </c>
      <c r="F176" s="4">
        <v>0.013</v>
      </c>
      <c r="G176" s="4">
        <v>0.061</v>
      </c>
      <c r="H176" s="4">
        <v>29.909</v>
      </c>
      <c r="I176" s="4">
        <v>11.782</v>
      </c>
      <c r="J176" s="4">
        <v>0.023</v>
      </c>
      <c r="K176" s="4">
        <v>0.687</v>
      </c>
      <c r="L176" s="4">
        <v>24.518</v>
      </c>
      <c r="M176" s="4">
        <v>0.018</v>
      </c>
      <c r="N176" s="4">
        <v>19.901</v>
      </c>
      <c r="O176" s="4">
        <v>10.924</v>
      </c>
      <c r="P176" s="4">
        <v>97.845</v>
      </c>
      <c r="Q176" s="4">
        <v>0.004</v>
      </c>
      <c r="R176" s="4">
        <v>0.004</v>
      </c>
      <c r="S176" s="4">
        <v>0.014</v>
      </c>
      <c r="T176" s="4">
        <v>5.492</v>
      </c>
      <c r="U176" s="4">
        <v>3.856</v>
      </c>
      <c r="V176" s="4">
        <v>0.004</v>
      </c>
      <c r="W176" s="4">
        <v>0.128</v>
      </c>
      <c r="X176" s="4">
        <v>5.384</v>
      </c>
      <c r="Y176" s="4">
        <v>0.003</v>
      </c>
      <c r="Z176" s="4">
        <v>5.15</v>
      </c>
      <c r="AA176" s="4">
        <v>20.039</v>
      </c>
      <c r="AB176" s="1">
        <v>0.587505348737698</v>
      </c>
      <c r="AC176" s="1">
        <v>0.412494651262302</v>
      </c>
      <c r="AD176" s="1">
        <v>0.036000000000000004</v>
      </c>
      <c r="AE176" s="1">
        <v>2.6159999999999997</v>
      </c>
      <c r="AF176" s="1">
        <v>65.4</v>
      </c>
      <c r="AG176" s="1">
        <v>2.5340000000000007</v>
      </c>
      <c r="AH176" s="1">
        <v>-0.014000000000000568</v>
      </c>
      <c r="AI176" s="5">
        <v>294.79599999999994</v>
      </c>
      <c r="AJ176" s="5">
        <v>359.22983999999997</v>
      </c>
      <c r="AK176" s="1">
        <v>2.945253744116389</v>
      </c>
      <c r="AL176" s="5">
        <v>330.19689687633723</v>
      </c>
      <c r="AM176" s="1">
        <v>2.6747505348737697</v>
      </c>
      <c r="AN176" s="5">
        <v>357.6227103123663</v>
      </c>
      <c r="AO176" s="1">
        <v>2.5668949388104405</v>
      </c>
      <c r="AP176" s="5">
        <v>290.1042425016688</v>
      </c>
      <c r="AQ176" s="5">
        <v>302.94</v>
      </c>
      <c r="AR176" s="5">
        <v>333.718</v>
      </c>
      <c r="AS176" s="10">
        <f>-29.8066</f>
        <v>-29.8066</v>
      </c>
      <c r="AT176" s="10">
        <v>-9.10266</v>
      </c>
      <c r="AU176" s="26"/>
      <c r="AV176" s="26"/>
      <c r="AW176" s="26"/>
      <c r="AX176" s="26"/>
      <c r="BA176" s="26"/>
      <c r="BC176" s="26"/>
      <c r="BD176" s="26"/>
      <c r="BE176" s="26"/>
      <c r="BF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X176" s="26"/>
      <c r="BY176" s="26"/>
      <c r="CA176" s="26"/>
      <c r="CB176" s="26"/>
      <c r="CC176" s="26"/>
      <c r="CF176" s="26"/>
      <c r="CG176" s="26"/>
      <c r="CH176" s="26"/>
      <c r="CI176" s="26"/>
      <c r="CK176" s="26"/>
      <c r="CQ176" s="26"/>
      <c r="CR176" s="26"/>
      <c r="CS176" s="26"/>
      <c r="CT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P176" s="26"/>
      <c r="DQ176" s="26"/>
      <c r="DR176" s="26"/>
      <c r="DS176" s="26"/>
      <c r="DW176" s="26"/>
      <c r="DX176" s="26"/>
      <c r="DZ176" s="26"/>
      <c r="EA176" s="26"/>
      <c r="EB176" s="26"/>
      <c r="EC176" s="26"/>
      <c r="ED176" s="26"/>
      <c r="EE176" s="26"/>
      <c r="EF176" s="26"/>
      <c r="EG176" s="26"/>
    </row>
    <row r="177" spans="3:137" s="22" customFormat="1" ht="12.75">
      <c r="C177" s="8" t="s">
        <v>34</v>
      </c>
      <c r="D177" s="46" t="s">
        <v>35</v>
      </c>
      <c r="E177" s="4">
        <v>0.024</v>
      </c>
      <c r="F177" s="4">
        <v>0.035</v>
      </c>
      <c r="G177" s="4">
        <v>0.018</v>
      </c>
      <c r="H177" s="4">
        <v>30.21</v>
      </c>
      <c r="I177" s="4">
        <v>12.037</v>
      </c>
      <c r="J177" s="4">
        <v>0.027</v>
      </c>
      <c r="K177" s="4">
        <v>0.716</v>
      </c>
      <c r="L177" s="4">
        <v>23.933</v>
      </c>
      <c r="M177" s="4">
        <v>0</v>
      </c>
      <c r="N177" s="4">
        <v>19.752</v>
      </c>
      <c r="O177" s="4">
        <v>10.854</v>
      </c>
      <c r="P177" s="4">
        <v>97.606</v>
      </c>
      <c r="Q177" s="4">
        <v>0.01</v>
      </c>
      <c r="R177" s="4">
        <v>0.01</v>
      </c>
      <c r="S177" s="4">
        <v>0.004</v>
      </c>
      <c r="T177" s="4">
        <v>5.583</v>
      </c>
      <c r="U177" s="4">
        <v>3.965</v>
      </c>
      <c r="V177" s="4">
        <v>0.004</v>
      </c>
      <c r="W177" s="4">
        <v>0.134</v>
      </c>
      <c r="X177" s="4">
        <v>5.289</v>
      </c>
      <c r="Y177" s="4">
        <v>0</v>
      </c>
      <c r="Z177" s="4">
        <v>5.145</v>
      </c>
      <c r="AA177" s="4">
        <v>20.144</v>
      </c>
      <c r="AB177" s="1">
        <v>0.5847297863426896</v>
      </c>
      <c r="AC177" s="1">
        <v>0.4152702136573104</v>
      </c>
      <c r="AD177" s="1">
        <v>0.028</v>
      </c>
      <c r="AE177" s="1">
        <v>2.7110000000000003</v>
      </c>
      <c r="AF177" s="1">
        <v>67.775</v>
      </c>
      <c r="AG177" s="1">
        <v>2.4339999999999993</v>
      </c>
      <c r="AH177" s="1">
        <v>-0.11999999999999933</v>
      </c>
      <c r="AI177" s="5">
        <v>304.86600000000004</v>
      </c>
      <c r="AJ177" s="5">
        <v>374.52389000000005</v>
      </c>
      <c r="AK177" s="1">
        <v>2.843310850439882</v>
      </c>
      <c r="AL177" s="5">
        <v>319.39095014662746</v>
      </c>
      <c r="AM177" s="1">
        <v>2.769472978634269</v>
      </c>
      <c r="AN177" s="5">
        <v>372.73094009216595</v>
      </c>
      <c r="AO177" s="1">
        <v>2.662445610389611</v>
      </c>
      <c r="AP177" s="5">
        <v>300.25172382337666</v>
      </c>
      <c r="AQ177" s="5">
        <v>300.07</v>
      </c>
      <c r="AR177" s="5">
        <v>329.612</v>
      </c>
      <c r="AS177" s="10">
        <f>-29.5989</f>
        <v>-29.5989</v>
      </c>
      <c r="AT177" s="10">
        <v>-9.20576</v>
      </c>
      <c r="AU177" s="26"/>
      <c r="AV177" s="26"/>
      <c r="AW177" s="26"/>
      <c r="AX177" s="26"/>
      <c r="BA177" s="26"/>
      <c r="BC177" s="26"/>
      <c r="BD177" s="26"/>
      <c r="BE177" s="26"/>
      <c r="BF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X177" s="26"/>
      <c r="BY177" s="26"/>
      <c r="CA177" s="26"/>
      <c r="CB177" s="26"/>
      <c r="CC177" s="26"/>
      <c r="CF177" s="26"/>
      <c r="CG177" s="26"/>
      <c r="CH177" s="26"/>
      <c r="CI177" s="26"/>
      <c r="CK177" s="26"/>
      <c r="CQ177" s="26"/>
      <c r="CR177" s="26"/>
      <c r="CS177" s="26"/>
      <c r="CT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P177" s="26"/>
      <c r="DQ177" s="26"/>
      <c r="DR177" s="26"/>
      <c r="DS177" s="26"/>
      <c r="DW177" s="26"/>
      <c r="DX177" s="26"/>
      <c r="DZ177" s="26"/>
      <c r="EA177" s="26"/>
      <c r="EB177" s="26"/>
      <c r="EC177" s="26"/>
      <c r="ED177" s="26"/>
      <c r="EE177" s="26"/>
      <c r="EF177" s="26"/>
      <c r="EG177" s="26"/>
    </row>
    <row r="178" spans="3:146" s="26" customFormat="1" ht="12.75">
      <c r="C178" s="8" t="s">
        <v>34</v>
      </c>
      <c r="D178" s="44" t="s">
        <v>35</v>
      </c>
      <c r="E178" s="2">
        <v>0</v>
      </c>
      <c r="F178" s="2">
        <v>0.987</v>
      </c>
      <c r="G178" s="2">
        <v>0.018</v>
      </c>
      <c r="H178" s="2">
        <v>29.218</v>
      </c>
      <c r="I178" s="2">
        <v>12.301</v>
      </c>
      <c r="J178" s="2">
        <v>0.13</v>
      </c>
      <c r="K178" s="2">
        <v>0.551</v>
      </c>
      <c r="L178" s="2">
        <v>25.365</v>
      </c>
      <c r="M178" s="2">
        <v>0.059</v>
      </c>
      <c r="N178" s="2">
        <v>18.981</v>
      </c>
      <c r="O178" s="2">
        <v>11.003</v>
      </c>
      <c r="P178" s="2">
        <v>98.61300000000001</v>
      </c>
      <c r="Q178" s="2">
        <v>0</v>
      </c>
      <c r="R178" s="2">
        <v>0.274</v>
      </c>
      <c r="S178" s="2">
        <v>0.004</v>
      </c>
      <c r="T178" s="2">
        <v>5.327</v>
      </c>
      <c r="U178" s="2">
        <v>3.997</v>
      </c>
      <c r="V178" s="2">
        <v>0.021</v>
      </c>
      <c r="W178" s="2">
        <v>0.102</v>
      </c>
      <c r="X178" s="2">
        <v>5.53</v>
      </c>
      <c r="Y178" s="2">
        <v>0.01</v>
      </c>
      <c r="Z178" s="2">
        <v>4.877</v>
      </c>
      <c r="AA178" s="2">
        <v>20.142000000000003</v>
      </c>
      <c r="AB178" s="1">
        <v>0.5713213213213213</v>
      </c>
      <c r="AC178" s="1">
        <v>0.4286786786786787</v>
      </c>
      <c r="AD178" s="1">
        <v>0.28200000000000003</v>
      </c>
      <c r="AE178" s="1">
        <v>2.47</v>
      </c>
      <c r="AF178" s="1">
        <v>61.75</v>
      </c>
      <c r="AG178" s="1">
        <v>2.407</v>
      </c>
      <c r="AH178" s="1">
        <v>0.14600000000000013</v>
      </c>
      <c r="AI178" s="5" t="s">
        <v>18</v>
      </c>
      <c r="AJ178" s="5" t="s">
        <v>18</v>
      </c>
      <c r="AK178" s="1" t="s">
        <v>18</v>
      </c>
      <c r="AL178" s="5" t="s">
        <v>18</v>
      </c>
      <c r="AM178" s="1" t="s">
        <v>18</v>
      </c>
      <c r="AN178" s="5" t="s">
        <v>18</v>
      </c>
      <c r="AO178" s="1" t="s">
        <v>18</v>
      </c>
      <c r="AP178" s="5" t="s">
        <v>18</v>
      </c>
      <c r="AQ178" s="5" t="s">
        <v>18</v>
      </c>
      <c r="AR178" s="5" t="s">
        <v>18</v>
      </c>
      <c r="AS178" s="10" t="s">
        <v>18</v>
      </c>
      <c r="AT178" s="10" t="s">
        <v>18</v>
      </c>
      <c r="DY178" s="22"/>
      <c r="EJ178" s="22"/>
      <c r="EK178" s="22"/>
      <c r="EL178" s="22"/>
      <c r="EM178" s="22"/>
      <c r="EN178" s="22"/>
      <c r="EO178" s="22"/>
      <c r="EP178" s="22"/>
    </row>
    <row r="179" spans="3:137" s="22" customFormat="1" ht="12.75">
      <c r="C179" s="8" t="s">
        <v>34</v>
      </c>
      <c r="D179" s="46" t="s">
        <v>35</v>
      </c>
      <c r="E179" s="4">
        <v>0</v>
      </c>
      <c r="F179" s="4">
        <v>0.012</v>
      </c>
      <c r="G179" s="4">
        <v>0.033</v>
      </c>
      <c r="H179" s="4">
        <v>29.802</v>
      </c>
      <c r="I179" s="4">
        <v>12.64</v>
      </c>
      <c r="J179" s="4">
        <v>0.018</v>
      </c>
      <c r="K179" s="4">
        <v>0.615</v>
      </c>
      <c r="L179" s="4">
        <v>24.279</v>
      </c>
      <c r="M179" s="4">
        <v>0</v>
      </c>
      <c r="N179" s="4">
        <v>19.84</v>
      </c>
      <c r="O179" s="4">
        <v>10.964</v>
      </c>
      <c r="P179" s="4">
        <v>98.203</v>
      </c>
      <c r="Q179" s="4">
        <v>0</v>
      </c>
      <c r="R179" s="4">
        <v>0.003</v>
      </c>
      <c r="S179" s="4">
        <v>0.008</v>
      </c>
      <c r="T179" s="4">
        <v>5.452</v>
      </c>
      <c r="U179" s="4">
        <v>4.122</v>
      </c>
      <c r="V179" s="4">
        <v>0.003</v>
      </c>
      <c r="W179" s="4">
        <v>0.114</v>
      </c>
      <c r="X179" s="4">
        <v>5.312</v>
      </c>
      <c r="Y179" s="4">
        <v>0</v>
      </c>
      <c r="Z179" s="4">
        <v>5.116</v>
      </c>
      <c r="AA179" s="4">
        <v>20.13</v>
      </c>
      <c r="AB179" s="1">
        <v>0.5694589513265093</v>
      </c>
      <c r="AC179" s="1">
        <v>0.43054104867349074</v>
      </c>
      <c r="AD179" s="1">
        <v>0.019</v>
      </c>
      <c r="AE179" s="1">
        <v>2.6879999999999997</v>
      </c>
      <c r="AF179" s="1">
        <v>67.2</v>
      </c>
      <c r="AG179" s="1">
        <v>2.428</v>
      </c>
      <c r="AH179" s="1">
        <v>-0.11900000000000067</v>
      </c>
      <c r="AI179" s="5">
        <v>302.428</v>
      </c>
      <c r="AJ179" s="5">
        <v>370.82111999999995</v>
      </c>
      <c r="AK179" s="1">
        <v>2.8266212659285563</v>
      </c>
      <c r="AL179" s="5">
        <v>317.621854188427</v>
      </c>
      <c r="AM179" s="1">
        <v>2.7449458951326506</v>
      </c>
      <c r="AN179" s="5">
        <v>368.81887027365775</v>
      </c>
      <c r="AO179" s="1">
        <v>2.6424753440568205</v>
      </c>
      <c r="AP179" s="5">
        <v>298.13088153883433</v>
      </c>
      <c r="AQ179" s="5" t="s">
        <v>18</v>
      </c>
      <c r="AR179" s="5" t="s">
        <v>18</v>
      </c>
      <c r="AS179" s="10" t="s">
        <v>18</v>
      </c>
      <c r="AT179" s="10" t="s">
        <v>18</v>
      </c>
      <c r="AU179" s="26"/>
      <c r="AV179" s="26"/>
      <c r="AW179" s="26"/>
      <c r="AX179" s="26"/>
      <c r="BA179" s="26"/>
      <c r="BC179" s="26"/>
      <c r="BD179" s="26"/>
      <c r="BE179" s="26"/>
      <c r="BF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X179" s="26"/>
      <c r="BY179" s="26"/>
      <c r="CA179" s="26"/>
      <c r="CB179" s="26"/>
      <c r="CC179" s="26"/>
      <c r="CF179" s="26"/>
      <c r="CG179" s="26"/>
      <c r="CH179" s="26"/>
      <c r="CI179" s="26"/>
      <c r="CK179" s="26"/>
      <c r="CQ179" s="26"/>
      <c r="CR179" s="26"/>
      <c r="CS179" s="26"/>
      <c r="CT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P179" s="26"/>
      <c r="DQ179" s="26"/>
      <c r="DR179" s="26"/>
      <c r="DS179" s="26"/>
      <c r="DW179" s="26"/>
      <c r="DX179" s="26"/>
      <c r="DZ179" s="26"/>
      <c r="EA179" s="26"/>
      <c r="EB179" s="26"/>
      <c r="EC179" s="26"/>
      <c r="ED179" s="26"/>
      <c r="EE179" s="26"/>
      <c r="EF179" s="26"/>
      <c r="EG179" s="26"/>
    </row>
    <row r="180" spans="3:119" s="22" customFormat="1" ht="12.75">
      <c r="C180" s="23"/>
      <c r="F180" s="24"/>
      <c r="G180" s="24"/>
      <c r="AB180" s="25"/>
      <c r="AC180" s="26"/>
      <c r="AD180" s="26"/>
      <c r="AE180" s="27"/>
      <c r="AI180" s="28"/>
      <c r="AK180" s="26"/>
      <c r="AN180" s="26"/>
      <c r="AP180" s="29"/>
      <c r="AQ180" s="29"/>
      <c r="AR180" s="29"/>
      <c r="AS180" s="30"/>
      <c r="AT180" s="30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F180" s="26"/>
      <c r="BG180" s="26"/>
      <c r="BI180" s="26"/>
      <c r="BJ180" s="26"/>
      <c r="BK180" s="26"/>
      <c r="BN180" s="26"/>
      <c r="BO180" s="26"/>
      <c r="BP180" s="26"/>
      <c r="BQ180" s="26"/>
      <c r="BS180" s="26"/>
      <c r="BY180" s="26"/>
      <c r="BZ180" s="26"/>
      <c r="CA180" s="26"/>
      <c r="CB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X180" s="26"/>
      <c r="CY180" s="26"/>
      <c r="CZ180" s="26"/>
      <c r="DA180" s="26"/>
      <c r="DE180" s="26"/>
      <c r="DF180" s="26"/>
      <c r="DH180" s="26"/>
      <c r="DI180" s="26"/>
      <c r="DJ180" s="26"/>
      <c r="DK180" s="26"/>
      <c r="DL180" s="26"/>
      <c r="DM180" s="26"/>
      <c r="DN180" s="26"/>
      <c r="DO180" s="26"/>
    </row>
    <row r="181" spans="3:122" s="22" customFormat="1" ht="14.25">
      <c r="C181" s="23"/>
      <c r="D181" s="32"/>
      <c r="G181" s="33" t="s">
        <v>36</v>
      </c>
      <c r="H181" s="34" t="s">
        <v>70</v>
      </c>
      <c r="I181" s="35"/>
      <c r="J181" s="35"/>
      <c r="K181" s="35"/>
      <c r="L181" s="35"/>
      <c r="M181" s="35"/>
      <c r="N181" s="35"/>
      <c r="AA181" s="26"/>
      <c r="AB181" s="25"/>
      <c r="AC181" s="26"/>
      <c r="AD181" s="25"/>
      <c r="AE181" s="25"/>
      <c r="AF181" s="26"/>
      <c r="AG181" s="26"/>
      <c r="AH181" s="27"/>
      <c r="AI181" s="28"/>
      <c r="AN181" s="26"/>
      <c r="AP181" s="28"/>
      <c r="AQ181" s="29"/>
      <c r="AR181" s="29"/>
      <c r="AS181" s="30"/>
      <c r="AT181" s="30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I181" s="26"/>
      <c r="BJ181" s="26"/>
      <c r="BL181" s="26"/>
      <c r="BM181" s="26"/>
      <c r="BN181" s="26"/>
      <c r="BQ181" s="26"/>
      <c r="BR181" s="26"/>
      <c r="BS181" s="26"/>
      <c r="BT181" s="26"/>
      <c r="BV181" s="26"/>
      <c r="CB181" s="26"/>
      <c r="CC181" s="26"/>
      <c r="CD181" s="26"/>
      <c r="CE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DA181" s="26"/>
      <c r="DB181" s="26"/>
      <c r="DC181" s="26"/>
      <c r="DD181" s="26"/>
      <c r="DH181" s="26"/>
      <c r="DI181" s="26"/>
      <c r="DK181" s="26"/>
      <c r="DL181" s="26"/>
      <c r="DM181" s="26"/>
      <c r="DN181" s="26"/>
      <c r="DO181" s="26"/>
      <c r="DP181" s="26"/>
      <c r="DQ181" s="26"/>
      <c r="DR181" s="26"/>
    </row>
    <row r="182" spans="3:122" s="22" customFormat="1" ht="14.25">
      <c r="C182" s="23"/>
      <c r="G182" s="36" t="s">
        <v>39</v>
      </c>
      <c r="H182" s="34" t="s">
        <v>37</v>
      </c>
      <c r="I182" s="35"/>
      <c r="J182" s="34"/>
      <c r="K182" s="34"/>
      <c r="L182" s="35"/>
      <c r="M182" s="35"/>
      <c r="N182" s="35"/>
      <c r="AB182" s="25"/>
      <c r="AC182" s="26"/>
      <c r="AD182" s="25"/>
      <c r="AE182" s="25"/>
      <c r="AF182" s="26"/>
      <c r="AG182" s="26"/>
      <c r="AH182" s="27"/>
      <c r="AI182" s="28"/>
      <c r="AN182" s="26"/>
      <c r="AP182" s="28"/>
      <c r="AQ182" s="29"/>
      <c r="AR182" s="29"/>
      <c r="AS182" s="30"/>
      <c r="AT182" s="30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I182" s="26"/>
      <c r="BJ182" s="26"/>
      <c r="BL182" s="26"/>
      <c r="BM182" s="26"/>
      <c r="BN182" s="26"/>
      <c r="BQ182" s="26"/>
      <c r="BR182" s="26"/>
      <c r="BS182" s="26"/>
      <c r="BT182" s="26"/>
      <c r="BV182" s="26"/>
      <c r="CB182" s="26"/>
      <c r="CC182" s="26"/>
      <c r="CD182" s="26"/>
      <c r="CE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DA182" s="26"/>
      <c r="DB182" s="26"/>
      <c r="DC182" s="26"/>
      <c r="DD182" s="26"/>
      <c r="DH182" s="26"/>
      <c r="DI182" s="26"/>
      <c r="DK182" s="26"/>
      <c r="DL182" s="26"/>
      <c r="DM182" s="26"/>
      <c r="DN182" s="26"/>
      <c r="DO182" s="26"/>
      <c r="DP182" s="26"/>
      <c r="DQ182" s="26"/>
      <c r="DR182" s="26"/>
    </row>
    <row r="183" spans="3:122" s="22" customFormat="1" ht="14.25">
      <c r="C183" s="23"/>
      <c r="G183" s="37" t="s">
        <v>72</v>
      </c>
      <c r="H183" s="34" t="s">
        <v>38</v>
      </c>
      <c r="I183" s="35"/>
      <c r="J183" s="34"/>
      <c r="K183" s="34"/>
      <c r="L183" s="35"/>
      <c r="M183" s="35"/>
      <c r="N183" s="35"/>
      <c r="AB183" s="25"/>
      <c r="AC183" s="26"/>
      <c r="AD183" s="25"/>
      <c r="AE183" s="25"/>
      <c r="AF183" s="26"/>
      <c r="AG183" s="26"/>
      <c r="AH183" s="27"/>
      <c r="AI183" s="28"/>
      <c r="AN183" s="26"/>
      <c r="AP183" s="28"/>
      <c r="AQ183" s="29"/>
      <c r="AR183" s="29"/>
      <c r="AS183" s="30"/>
      <c r="AT183" s="30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I183" s="26"/>
      <c r="BJ183" s="26"/>
      <c r="BL183" s="26"/>
      <c r="BM183" s="26"/>
      <c r="BN183" s="26"/>
      <c r="BQ183" s="26"/>
      <c r="BR183" s="26"/>
      <c r="BS183" s="26"/>
      <c r="BT183" s="26"/>
      <c r="BV183" s="26"/>
      <c r="CB183" s="26"/>
      <c r="CC183" s="26"/>
      <c r="CD183" s="26"/>
      <c r="CE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DA183" s="26"/>
      <c r="DB183" s="26"/>
      <c r="DC183" s="26"/>
      <c r="DD183" s="26"/>
      <c r="DH183" s="26"/>
      <c r="DI183" s="26"/>
      <c r="DK183" s="26"/>
      <c r="DL183" s="26"/>
      <c r="DM183" s="26"/>
      <c r="DN183" s="26"/>
      <c r="DO183" s="26"/>
      <c r="DP183" s="26"/>
      <c r="DQ183" s="26"/>
      <c r="DR183" s="26"/>
    </row>
    <row r="184" spans="3:122" s="22" customFormat="1" ht="14.25">
      <c r="C184" s="23"/>
      <c r="G184" s="36" t="s">
        <v>71</v>
      </c>
      <c r="H184" s="34" t="s">
        <v>40</v>
      </c>
      <c r="I184" s="35"/>
      <c r="J184" s="34"/>
      <c r="K184" s="34"/>
      <c r="L184" s="35"/>
      <c r="M184" s="35"/>
      <c r="N184" s="35"/>
      <c r="AB184" s="25"/>
      <c r="AC184" s="26"/>
      <c r="AD184" s="25"/>
      <c r="AE184" s="25"/>
      <c r="AF184" s="26"/>
      <c r="AG184" s="26"/>
      <c r="AH184" s="27"/>
      <c r="AI184" s="28"/>
      <c r="AN184" s="26"/>
      <c r="AP184" s="28"/>
      <c r="AQ184" s="29"/>
      <c r="AR184" s="29"/>
      <c r="AS184" s="30"/>
      <c r="AT184" s="30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I184" s="26"/>
      <c r="BJ184" s="26"/>
      <c r="BL184" s="26"/>
      <c r="BM184" s="26"/>
      <c r="BN184" s="26"/>
      <c r="BQ184" s="26"/>
      <c r="BR184" s="26"/>
      <c r="BS184" s="26"/>
      <c r="BT184" s="26"/>
      <c r="BV184" s="26"/>
      <c r="CB184" s="26"/>
      <c r="CC184" s="26"/>
      <c r="CD184" s="26"/>
      <c r="CE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DA184" s="26"/>
      <c r="DB184" s="26"/>
      <c r="DC184" s="26"/>
      <c r="DD184" s="26"/>
      <c r="DH184" s="26"/>
      <c r="DI184" s="26"/>
      <c r="DK184" s="26"/>
      <c r="DL184" s="26"/>
      <c r="DM184" s="26"/>
      <c r="DN184" s="26"/>
      <c r="DO184" s="26"/>
      <c r="DP184" s="26"/>
      <c r="DQ184" s="26"/>
      <c r="DR184" s="26"/>
    </row>
    <row r="185" spans="3:122" s="22" customFormat="1" ht="14.25">
      <c r="C185" s="23"/>
      <c r="G185" s="37" t="s">
        <v>73</v>
      </c>
      <c r="H185" s="34" t="s">
        <v>41</v>
      </c>
      <c r="I185" s="35"/>
      <c r="J185" s="34"/>
      <c r="K185" s="34"/>
      <c r="L185" s="35"/>
      <c r="M185" s="35"/>
      <c r="N185" s="35"/>
      <c r="AB185" s="25"/>
      <c r="AC185" s="26"/>
      <c r="AD185" s="25"/>
      <c r="AE185" s="25"/>
      <c r="AF185" s="26"/>
      <c r="AG185" s="26"/>
      <c r="AH185" s="27"/>
      <c r="AI185" s="28"/>
      <c r="AN185" s="26"/>
      <c r="AP185" s="28"/>
      <c r="AQ185" s="29"/>
      <c r="AR185" s="29"/>
      <c r="AS185" s="30"/>
      <c r="AT185" s="30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I185" s="26"/>
      <c r="BJ185" s="26"/>
      <c r="BL185" s="26"/>
      <c r="BM185" s="26"/>
      <c r="BN185" s="26"/>
      <c r="BQ185" s="26"/>
      <c r="BR185" s="26"/>
      <c r="BS185" s="26"/>
      <c r="BT185" s="26"/>
      <c r="BV185" s="26"/>
      <c r="CB185" s="26"/>
      <c r="CC185" s="26"/>
      <c r="CD185" s="26"/>
      <c r="CE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DA185" s="26"/>
      <c r="DB185" s="26"/>
      <c r="DC185" s="26"/>
      <c r="DD185" s="26"/>
      <c r="DH185" s="26"/>
      <c r="DI185" s="26"/>
      <c r="DK185" s="26"/>
      <c r="DL185" s="26"/>
      <c r="DM185" s="26"/>
      <c r="DN185" s="26"/>
      <c r="DO185" s="26"/>
      <c r="DP185" s="26"/>
      <c r="DQ185" s="26"/>
      <c r="DR185" s="26"/>
    </row>
    <row r="186" spans="3:122" s="22" customFormat="1" ht="14.25">
      <c r="C186" s="23"/>
      <c r="G186" s="37" t="s">
        <v>74</v>
      </c>
      <c r="H186" s="34" t="s">
        <v>42</v>
      </c>
      <c r="I186" s="35"/>
      <c r="J186" s="34"/>
      <c r="K186" s="34"/>
      <c r="L186" s="35"/>
      <c r="M186" s="35"/>
      <c r="N186" s="35"/>
      <c r="AB186" s="25"/>
      <c r="AC186" s="26"/>
      <c r="AD186" s="25"/>
      <c r="AE186" s="25"/>
      <c r="AF186" s="26"/>
      <c r="AG186" s="26"/>
      <c r="AH186" s="27"/>
      <c r="AI186" s="28"/>
      <c r="AN186" s="26"/>
      <c r="AP186" s="28"/>
      <c r="AQ186" s="29"/>
      <c r="AR186" s="29"/>
      <c r="AS186" s="30"/>
      <c r="AT186" s="30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I186" s="26"/>
      <c r="BJ186" s="26"/>
      <c r="BL186" s="26"/>
      <c r="BM186" s="26"/>
      <c r="BN186" s="26"/>
      <c r="BQ186" s="26"/>
      <c r="BR186" s="26"/>
      <c r="BS186" s="26"/>
      <c r="BT186" s="26"/>
      <c r="BV186" s="26"/>
      <c r="CB186" s="26"/>
      <c r="CC186" s="26"/>
      <c r="CD186" s="26"/>
      <c r="CE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DA186" s="26"/>
      <c r="DB186" s="26"/>
      <c r="DC186" s="26"/>
      <c r="DD186" s="26"/>
      <c r="DH186" s="26"/>
      <c r="DI186" s="26"/>
      <c r="DK186" s="26"/>
      <c r="DL186" s="26"/>
      <c r="DM186" s="26"/>
      <c r="DN186" s="26"/>
      <c r="DO186" s="26"/>
      <c r="DP186" s="26"/>
      <c r="DQ186" s="26"/>
      <c r="DR186" s="26"/>
    </row>
    <row r="187" spans="3:122" s="22" customFormat="1" ht="14.25">
      <c r="C187" s="23"/>
      <c r="G187" s="37" t="s">
        <v>75</v>
      </c>
      <c r="H187" s="34" t="s">
        <v>43</v>
      </c>
      <c r="I187" s="35"/>
      <c r="J187" s="34"/>
      <c r="K187" s="34"/>
      <c r="L187" s="35"/>
      <c r="M187" s="35"/>
      <c r="N187" s="35"/>
      <c r="AB187" s="25"/>
      <c r="AC187" s="26"/>
      <c r="AD187" s="25"/>
      <c r="AE187" s="25"/>
      <c r="AF187" s="26"/>
      <c r="AG187" s="26"/>
      <c r="AH187" s="27"/>
      <c r="AI187" s="28"/>
      <c r="AN187" s="26"/>
      <c r="AP187" s="28"/>
      <c r="AQ187" s="29"/>
      <c r="AR187" s="29"/>
      <c r="AS187" s="30"/>
      <c r="AT187" s="30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I187" s="26"/>
      <c r="BJ187" s="26"/>
      <c r="BL187" s="26"/>
      <c r="BM187" s="26"/>
      <c r="BN187" s="26"/>
      <c r="BQ187" s="26"/>
      <c r="BR187" s="26"/>
      <c r="BS187" s="26"/>
      <c r="BT187" s="26"/>
      <c r="BV187" s="26"/>
      <c r="CB187" s="26"/>
      <c r="CC187" s="26"/>
      <c r="CD187" s="26"/>
      <c r="CE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DA187" s="26"/>
      <c r="DB187" s="26"/>
      <c r="DC187" s="26"/>
      <c r="DD187" s="26"/>
      <c r="DH187" s="26"/>
      <c r="DI187" s="26"/>
      <c r="DK187" s="26"/>
      <c r="DL187" s="26"/>
      <c r="DM187" s="26"/>
      <c r="DN187" s="26"/>
      <c r="DO187" s="26"/>
      <c r="DP187" s="26"/>
      <c r="DQ187" s="26"/>
      <c r="DR187" s="26"/>
    </row>
    <row r="188" spans="3:122" s="22" customFormat="1" ht="14.25">
      <c r="C188" s="23"/>
      <c r="G188" s="36" t="s">
        <v>76</v>
      </c>
      <c r="H188" s="38" t="s">
        <v>44</v>
      </c>
      <c r="I188" s="35"/>
      <c r="J188" s="34"/>
      <c r="K188" s="34"/>
      <c r="L188" s="35"/>
      <c r="M188" s="35"/>
      <c r="N188" s="35"/>
      <c r="AB188" s="25"/>
      <c r="AC188" s="26"/>
      <c r="AD188" s="25"/>
      <c r="AE188" s="25"/>
      <c r="AF188" s="26"/>
      <c r="AG188" s="26"/>
      <c r="AH188" s="27"/>
      <c r="AI188" s="28"/>
      <c r="AN188" s="26"/>
      <c r="AP188" s="28"/>
      <c r="AQ188" s="29"/>
      <c r="AR188" s="29"/>
      <c r="AS188" s="30"/>
      <c r="AT188" s="30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I188" s="26"/>
      <c r="BJ188" s="26"/>
      <c r="BL188" s="26"/>
      <c r="BM188" s="26"/>
      <c r="BN188" s="26"/>
      <c r="BQ188" s="26"/>
      <c r="BR188" s="26"/>
      <c r="BS188" s="26"/>
      <c r="BT188" s="26"/>
      <c r="BV188" s="26"/>
      <c r="CB188" s="26"/>
      <c r="CC188" s="26"/>
      <c r="CD188" s="26"/>
      <c r="CE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DA188" s="26"/>
      <c r="DB188" s="26"/>
      <c r="DC188" s="26"/>
      <c r="DD188" s="26"/>
      <c r="DH188" s="26"/>
      <c r="DI188" s="26"/>
      <c r="DK188" s="26"/>
      <c r="DL188" s="26"/>
      <c r="DM188" s="26"/>
      <c r="DN188" s="26"/>
      <c r="DO188" s="26"/>
      <c r="DP188" s="26"/>
      <c r="DQ188" s="26"/>
      <c r="DR188" s="26"/>
    </row>
    <row r="189" spans="3:122" s="22" customFormat="1" ht="15.75">
      <c r="C189" s="23"/>
      <c r="G189" s="36" t="s">
        <v>77</v>
      </c>
      <c r="H189" s="36" t="s">
        <v>45</v>
      </c>
      <c r="I189" s="39"/>
      <c r="J189" s="36"/>
      <c r="K189" s="36"/>
      <c r="L189" s="39"/>
      <c r="M189" s="35"/>
      <c r="N189" s="35"/>
      <c r="AB189" s="25"/>
      <c r="AC189" s="26"/>
      <c r="AD189" s="25"/>
      <c r="AE189" s="25"/>
      <c r="AF189" s="26"/>
      <c r="AG189" s="26"/>
      <c r="AH189" s="27"/>
      <c r="AI189" s="28"/>
      <c r="AN189" s="26"/>
      <c r="AP189" s="28"/>
      <c r="AQ189" s="29"/>
      <c r="AR189" s="29"/>
      <c r="AS189" s="30"/>
      <c r="AT189" s="30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I189" s="26"/>
      <c r="BJ189" s="26"/>
      <c r="BL189" s="26"/>
      <c r="BM189" s="26"/>
      <c r="BN189" s="26"/>
      <c r="BQ189" s="26"/>
      <c r="BR189" s="26"/>
      <c r="BS189" s="26"/>
      <c r="BT189" s="26"/>
      <c r="BV189" s="26"/>
      <c r="CB189" s="26"/>
      <c r="CC189" s="26"/>
      <c r="CD189" s="26"/>
      <c r="CE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DA189" s="26"/>
      <c r="DB189" s="26"/>
      <c r="DC189" s="26"/>
      <c r="DD189" s="26"/>
      <c r="DH189" s="26"/>
      <c r="DI189" s="26"/>
      <c r="DK189" s="26"/>
      <c r="DL189" s="26"/>
      <c r="DM189" s="26"/>
      <c r="DN189" s="26"/>
      <c r="DO189" s="26"/>
      <c r="DP189" s="26"/>
      <c r="DQ189" s="26"/>
      <c r="DR189" s="26"/>
    </row>
    <row r="190" spans="3:118" s="22" customFormat="1" ht="15.75">
      <c r="C190" s="23"/>
      <c r="G190" s="36" t="s">
        <v>78</v>
      </c>
      <c r="H190" s="36" t="s">
        <v>46</v>
      </c>
      <c r="I190" s="35"/>
      <c r="J190" s="34"/>
      <c r="K190" s="34"/>
      <c r="L190" s="35"/>
      <c r="M190" s="35"/>
      <c r="N190" s="35"/>
      <c r="AB190" s="25"/>
      <c r="AC190" s="26"/>
      <c r="AD190" s="27"/>
      <c r="AI190" s="28"/>
      <c r="AJ190" s="26"/>
      <c r="AM190" s="26"/>
      <c r="AO190" s="26"/>
      <c r="AP190" s="29"/>
      <c r="AQ190" s="29"/>
      <c r="AR190" s="29"/>
      <c r="AS190" s="30"/>
      <c r="AT190" s="30"/>
      <c r="AU190" s="26"/>
      <c r="AV190" s="26"/>
      <c r="AW190" s="26"/>
      <c r="AX190" s="26"/>
      <c r="AY190" s="26"/>
      <c r="AZ190" s="26"/>
      <c r="BA190" s="26"/>
      <c r="BB190" s="26"/>
      <c r="BC190" s="26"/>
      <c r="BE190" s="26"/>
      <c r="BF190" s="26"/>
      <c r="BH190" s="26"/>
      <c r="BI190" s="26"/>
      <c r="BJ190" s="26"/>
      <c r="BM190" s="26"/>
      <c r="BN190" s="26"/>
      <c r="BO190" s="26"/>
      <c r="BP190" s="26"/>
      <c r="BR190" s="26"/>
      <c r="BX190" s="26"/>
      <c r="BY190" s="26"/>
      <c r="BZ190" s="26"/>
      <c r="CA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W190" s="26"/>
      <c r="CX190" s="26"/>
      <c r="CY190" s="26"/>
      <c r="CZ190" s="26"/>
      <c r="DD190" s="26"/>
      <c r="DE190" s="26"/>
      <c r="DG190" s="26"/>
      <c r="DH190" s="26"/>
      <c r="DI190" s="26"/>
      <c r="DJ190" s="26"/>
      <c r="DK190" s="26"/>
      <c r="DL190" s="26"/>
      <c r="DM190" s="26"/>
      <c r="DN190" s="26"/>
    </row>
    <row r="191" spans="3:118" s="22" customFormat="1" ht="12.75">
      <c r="C191" s="23"/>
      <c r="F191" s="24"/>
      <c r="G191" s="24"/>
      <c r="AB191" s="25"/>
      <c r="AC191" s="26"/>
      <c r="AD191" s="27"/>
      <c r="AI191" s="28"/>
      <c r="AJ191" s="26"/>
      <c r="AM191" s="26"/>
      <c r="AO191" s="26"/>
      <c r="AP191" s="29"/>
      <c r="AQ191" s="29"/>
      <c r="AR191" s="29"/>
      <c r="AS191" s="30"/>
      <c r="AT191" s="30"/>
      <c r="AU191" s="26"/>
      <c r="AV191" s="26"/>
      <c r="AW191" s="26"/>
      <c r="AX191" s="26"/>
      <c r="AY191" s="26"/>
      <c r="AZ191" s="26"/>
      <c r="BA191" s="26"/>
      <c r="BB191" s="26"/>
      <c r="BC191" s="26"/>
      <c r="BE191" s="26"/>
      <c r="BF191" s="26"/>
      <c r="BH191" s="26"/>
      <c r="BI191" s="26"/>
      <c r="BJ191" s="26"/>
      <c r="BM191" s="26"/>
      <c r="BN191" s="26"/>
      <c r="BO191" s="26"/>
      <c r="BP191" s="26"/>
      <c r="BR191" s="26"/>
      <c r="BX191" s="26"/>
      <c r="BY191" s="26"/>
      <c r="BZ191" s="26"/>
      <c r="CA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W191" s="26"/>
      <c r="CX191" s="26"/>
      <c r="CY191" s="26"/>
      <c r="CZ191" s="26"/>
      <c r="DD191" s="26"/>
      <c r="DE191" s="26"/>
      <c r="DG191" s="26"/>
      <c r="DH191" s="26"/>
      <c r="DI191" s="26"/>
      <c r="DJ191" s="26"/>
      <c r="DK191" s="26"/>
      <c r="DL191" s="26"/>
      <c r="DM191" s="26"/>
      <c r="DN191" s="26"/>
    </row>
    <row r="192" spans="3:118" s="22" customFormat="1" ht="12.75">
      <c r="C192" s="23"/>
      <c r="F192" s="24"/>
      <c r="G192" s="24"/>
      <c r="AB192" s="25"/>
      <c r="AC192" s="26"/>
      <c r="AD192" s="27"/>
      <c r="AI192" s="28"/>
      <c r="AJ192" s="26"/>
      <c r="AM192" s="26"/>
      <c r="AO192" s="26"/>
      <c r="AP192" s="29"/>
      <c r="AQ192" s="29"/>
      <c r="AR192" s="29"/>
      <c r="AS192" s="30"/>
      <c r="AT192" s="30"/>
      <c r="AU192" s="26"/>
      <c r="AV192" s="26"/>
      <c r="AW192" s="26"/>
      <c r="AX192" s="26"/>
      <c r="AY192" s="26"/>
      <c r="AZ192" s="26"/>
      <c r="BA192" s="26"/>
      <c r="BB192" s="26"/>
      <c r="BC192" s="26"/>
      <c r="BE192" s="26"/>
      <c r="BF192" s="26"/>
      <c r="BH192" s="26"/>
      <c r="BI192" s="26"/>
      <c r="BJ192" s="26"/>
      <c r="BM192" s="26"/>
      <c r="BN192" s="26"/>
      <c r="BO192" s="26"/>
      <c r="BP192" s="26"/>
      <c r="BR192" s="26"/>
      <c r="BX192" s="26"/>
      <c r="BY192" s="26"/>
      <c r="BZ192" s="26"/>
      <c r="CA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W192" s="26"/>
      <c r="CX192" s="26"/>
      <c r="CY192" s="26"/>
      <c r="CZ192" s="26"/>
      <c r="DD192" s="26"/>
      <c r="DE192" s="26"/>
      <c r="DG192" s="26"/>
      <c r="DH192" s="26"/>
      <c r="DI192" s="26"/>
      <c r="DJ192" s="26"/>
      <c r="DK192" s="26"/>
      <c r="DL192" s="26"/>
      <c r="DM192" s="26"/>
      <c r="DN192" s="26"/>
    </row>
    <row r="193" spans="3:118" s="22" customFormat="1" ht="12.75">
      <c r="C193" s="23"/>
      <c r="F193" s="24"/>
      <c r="G193" s="24"/>
      <c r="AB193" s="25"/>
      <c r="AC193" s="26"/>
      <c r="AD193" s="27"/>
      <c r="AI193" s="28"/>
      <c r="AJ193" s="26"/>
      <c r="AM193" s="26"/>
      <c r="AO193" s="26"/>
      <c r="AP193" s="29"/>
      <c r="AQ193" s="29"/>
      <c r="AR193" s="29"/>
      <c r="AS193" s="30"/>
      <c r="AT193" s="30"/>
      <c r="AU193" s="26"/>
      <c r="AV193" s="26"/>
      <c r="AW193" s="26"/>
      <c r="AX193" s="26"/>
      <c r="AY193" s="26"/>
      <c r="AZ193" s="26"/>
      <c r="BA193" s="26"/>
      <c r="BB193" s="26"/>
      <c r="BC193" s="26"/>
      <c r="BE193" s="26"/>
      <c r="BF193" s="26"/>
      <c r="BH193" s="26"/>
      <c r="BI193" s="26"/>
      <c r="BJ193" s="26"/>
      <c r="BM193" s="26"/>
      <c r="BN193" s="26"/>
      <c r="BO193" s="26"/>
      <c r="BP193" s="26"/>
      <c r="BR193" s="26"/>
      <c r="BX193" s="26"/>
      <c r="BY193" s="26"/>
      <c r="BZ193" s="26"/>
      <c r="CA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W193" s="26"/>
      <c r="CX193" s="26"/>
      <c r="CY193" s="26"/>
      <c r="CZ193" s="26"/>
      <c r="DD193" s="26"/>
      <c r="DE193" s="26"/>
      <c r="DG193" s="26"/>
      <c r="DH193" s="26"/>
      <c r="DI193" s="26"/>
      <c r="DJ193" s="26"/>
      <c r="DK193" s="26"/>
      <c r="DL193" s="26"/>
      <c r="DM193" s="26"/>
      <c r="DN193" s="26"/>
    </row>
    <row r="194" spans="3:118" s="22" customFormat="1" ht="12.75">
      <c r="C194" s="23"/>
      <c r="F194" s="24"/>
      <c r="G194" s="24"/>
      <c r="AB194" s="25"/>
      <c r="AC194" s="26"/>
      <c r="AD194" s="27"/>
      <c r="AI194" s="28"/>
      <c r="AJ194" s="26"/>
      <c r="AM194" s="26"/>
      <c r="AO194" s="26"/>
      <c r="AP194" s="29"/>
      <c r="AQ194" s="29"/>
      <c r="AR194" s="29"/>
      <c r="AS194" s="30"/>
      <c r="AT194" s="30"/>
      <c r="AU194" s="26"/>
      <c r="AV194" s="26"/>
      <c r="AW194" s="26"/>
      <c r="AX194" s="26"/>
      <c r="AY194" s="26"/>
      <c r="AZ194" s="26"/>
      <c r="BA194" s="26"/>
      <c r="BB194" s="26"/>
      <c r="BC194" s="26"/>
      <c r="BE194" s="26"/>
      <c r="BF194" s="26"/>
      <c r="BH194" s="26"/>
      <c r="BI194" s="26"/>
      <c r="BJ194" s="26"/>
      <c r="BM194" s="26"/>
      <c r="BN194" s="26"/>
      <c r="BO194" s="26"/>
      <c r="BP194" s="26"/>
      <c r="BR194" s="26"/>
      <c r="BX194" s="26"/>
      <c r="BY194" s="26"/>
      <c r="BZ194" s="26"/>
      <c r="CA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W194" s="26"/>
      <c r="CX194" s="26"/>
      <c r="CY194" s="26"/>
      <c r="CZ194" s="26"/>
      <c r="DD194" s="26"/>
      <c r="DE194" s="26"/>
      <c r="DG194" s="26"/>
      <c r="DH194" s="26"/>
      <c r="DI194" s="26"/>
      <c r="DJ194" s="26"/>
      <c r="DK194" s="26"/>
      <c r="DL194" s="26"/>
      <c r="DM194" s="26"/>
      <c r="DN194" s="26"/>
    </row>
    <row r="195" spans="3:118" s="22" customFormat="1" ht="12.75">
      <c r="C195" s="23"/>
      <c r="F195" s="24"/>
      <c r="G195" s="24"/>
      <c r="AB195" s="25"/>
      <c r="AC195" s="26"/>
      <c r="AD195" s="27"/>
      <c r="AI195" s="28"/>
      <c r="AJ195" s="26"/>
      <c r="AM195" s="26"/>
      <c r="AO195" s="26"/>
      <c r="AP195" s="29"/>
      <c r="AQ195" s="29"/>
      <c r="AR195" s="29"/>
      <c r="AS195" s="30"/>
      <c r="AT195" s="30"/>
      <c r="AU195" s="26"/>
      <c r="AV195" s="26"/>
      <c r="AW195" s="26"/>
      <c r="AX195" s="26"/>
      <c r="AY195" s="26"/>
      <c r="AZ195" s="26"/>
      <c r="BA195" s="26"/>
      <c r="BB195" s="26"/>
      <c r="BC195" s="26"/>
      <c r="BE195" s="26"/>
      <c r="BF195" s="26"/>
      <c r="BH195" s="26"/>
      <c r="BI195" s="26"/>
      <c r="BJ195" s="26"/>
      <c r="BM195" s="26"/>
      <c r="BN195" s="26"/>
      <c r="BO195" s="26"/>
      <c r="BP195" s="26"/>
      <c r="BR195" s="26"/>
      <c r="BX195" s="26"/>
      <c r="BY195" s="26"/>
      <c r="BZ195" s="26"/>
      <c r="CA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W195" s="26"/>
      <c r="CX195" s="26"/>
      <c r="CY195" s="26"/>
      <c r="CZ195" s="26"/>
      <c r="DD195" s="26"/>
      <c r="DE195" s="26"/>
      <c r="DG195" s="26"/>
      <c r="DH195" s="26"/>
      <c r="DI195" s="26"/>
      <c r="DJ195" s="26"/>
      <c r="DK195" s="26"/>
      <c r="DL195" s="26"/>
      <c r="DM195" s="26"/>
      <c r="DN195" s="26"/>
    </row>
    <row r="196" spans="3:118" s="22" customFormat="1" ht="12.75">
      <c r="C196" s="23"/>
      <c r="F196" s="24"/>
      <c r="G196" s="24"/>
      <c r="AB196" s="25"/>
      <c r="AC196" s="26"/>
      <c r="AD196" s="27"/>
      <c r="AI196" s="28"/>
      <c r="AJ196" s="26"/>
      <c r="AM196" s="26"/>
      <c r="AO196" s="26"/>
      <c r="AP196" s="29"/>
      <c r="AQ196" s="29"/>
      <c r="AR196" s="29"/>
      <c r="AS196" s="30"/>
      <c r="AT196" s="30"/>
      <c r="AU196" s="26"/>
      <c r="AV196" s="26"/>
      <c r="AW196" s="26"/>
      <c r="AX196" s="26"/>
      <c r="AY196" s="26"/>
      <c r="AZ196" s="26"/>
      <c r="BA196" s="26"/>
      <c r="BB196" s="26"/>
      <c r="BC196" s="26"/>
      <c r="BE196" s="26"/>
      <c r="BF196" s="26"/>
      <c r="BH196" s="26"/>
      <c r="BI196" s="26"/>
      <c r="BJ196" s="26"/>
      <c r="BM196" s="26"/>
      <c r="BN196" s="26"/>
      <c r="BO196" s="26"/>
      <c r="BP196" s="26"/>
      <c r="BR196" s="26"/>
      <c r="BX196" s="26"/>
      <c r="BY196" s="26"/>
      <c r="BZ196" s="26"/>
      <c r="CA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W196" s="26"/>
      <c r="CX196" s="26"/>
      <c r="CY196" s="26"/>
      <c r="CZ196" s="26"/>
      <c r="DD196" s="26"/>
      <c r="DE196" s="26"/>
      <c r="DG196" s="26"/>
      <c r="DH196" s="26"/>
      <c r="DI196" s="26"/>
      <c r="DJ196" s="26"/>
      <c r="DK196" s="26"/>
      <c r="DL196" s="26"/>
      <c r="DM196" s="26"/>
      <c r="DN196" s="26"/>
    </row>
    <row r="197" spans="3:118" s="22" customFormat="1" ht="12.75">
      <c r="C197" s="23"/>
      <c r="F197" s="24"/>
      <c r="G197" s="24"/>
      <c r="AB197" s="25"/>
      <c r="AC197" s="26"/>
      <c r="AD197" s="27"/>
      <c r="AI197" s="28"/>
      <c r="AJ197" s="26"/>
      <c r="AM197" s="26"/>
      <c r="AO197" s="26"/>
      <c r="AP197" s="29"/>
      <c r="AQ197" s="29"/>
      <c r="AR197" s="29"/>
      <c r="AS197" s="30"/>
      <c r="AT197" s="30"/>
      <c r="AU197" s="26"/>
      <c r="AV197" s="26"/>
      <c r="AW197" s="26"/>
      <c r="AX197" s="26"/>
      <c r="AY197" s="26"/>
      <c r="AZ197" s="26"/>
      <c r="BA197" s="26"/>
      <c r="BB197" s="26"/>
      <c r="BC197" s="26"/>
      <c r="BE197" s="26"/>
      <c r="BF197" s="26"/>
      <c r="BH197" s="26"/>
      <c r="BI197" s="26"/>
      <c r="BJ197" s="26"/>
      <c r="BM197" s="26"/>
      <c r="BN197" s="26"/>
      <c r="BO197" s="26"/>
      <c r="BP197" s="26"/>
      <c r="BR197" s="26"/>
      <c r="BX197" s="26"/>
      <c r="BY197" s="26"/>
      <c r="BZ197" s="26"/>
      <c r="CA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W197" s="26"/>
      <c r="CX197" s="26"/>
      <c r="CY197" s="26"/>
      <c r="CZ197" s="26"/>
      <c r="DD197" s="26"/>
      <c r="DE197" s="26"/>
      <c r="DG197" s="26"/>
      <c r="DH197" s="26"/>
      <c r="DI197" s="26"/>
      <c r="DJ197" s="26"/>
      <c r="DK197" s="26"/>
      <c r="DL197" s="26"/>
      <c r="DM197" s="26"/>
      <c r="DN197" s="26"/>
    </row>
    <row r="198" spans="3:118" s="22" customFormat="1" ht="12.75">
      <c r="C198" s="23"/>
      <c r="F198" s="24"/>
      <c r="G198" s="24"/>
      <c r="AB198" s="25"/>
      <c r="AC198" s="26"/>
      <c r="AD198" s="27"/>
      <c r="AI198" s="28"/>
      <c r="AJ198" s="26"/>
      <c r="AM198" s="26"/>
      <c r="AO198" s="26"/>
      <c r="AP198" s="29"/>
      <c r="AQ198" s="29"/>
      <c r="AR198" s="29"/>
      <c r="AS198" s="30"/>
      <c r="AT198" s="30"/>
      <c r="AU198" s="26"/>
      <c r="AV198" s="26"/>
      <c r="AW198" s="26"/>
      <c r="AX198" s="26"/>
      <c r="AY198" s="26"/>
      <c r="AZ198" s="26"/>
      <c r="BA198" s="26"/>
      <c r="BB198" s="26"/>
      <c r="BC198" s="26"/>
      <c r="BE198" s="26"/>
      <c r="BF198" s="26"/>
      <c r="BH198" s="26"/>
      <c r="BI198" s="26"/>
      <c r="BJ198" s="26"/>
      <c r="BM198" s="26"/>
      <c r="BN198" s="26"/>
      <c r="BO198" s="26"/>
      <c r="BP198" s="26"/>
      <c r="BR198" s="26"/>
      <c r="BX198" s="26"/>
      <c r="BY198" s="26"/>
      <c r="BZ198" s="26"/>
      <c r="CA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W198" s="26"/>
      <c r="CX198" s="26"/>
      <c r="CY198" s="26"/>
      <c r="CZ198" s="26"/>
      <c r="DD198" s="26"/>
      <c r="DE198" s="26"/>
      <c r="DG198" s="26"/>
      <c r="DH198" s="26"/>
      <c r="DI198" s="26"/>
      <c r="DJ198" s="26"/>
      <c r="DK198" s="26"/>
      <c r="DL198" s="26"/>
      <c r="DM198" s="26"/>
      <c r="DN198" s="26"/>
    </row>
    <row r="199" spans="3:118" s="22" customFormat="1" ht="12.75">
      <c r="C199" s="23"/>
      <c r="F199" s="24"/>
      <c r="G199" s="24"/>
      <c r="AB199" s="25"/>
      <c r="AC199" s="26"/>
      <c r="AD199" s="27"/>
      <c r="AI199" s="28"/>
      <c r="AJ199" s="26"/>
      <c r="AM199" s="26"/>
      <c r="AO199" s="26"/>
      <c r="AP199" s="29"/>
      <c r="AQ199" s="29"/>
      <c r="AR199" s="29"/>
      <c r="AS199" s="30"/>
      <c r="AT199" s="30"/>
      <c r="AU199" s="26"/>
      <c r="AV199" s="26"/>
      <c r="AW199" s="26"/>
      <c r="AX199" s="26"/>
      <c r="AY199" s="26"/>
      <c r="AZ199" s="26"/>
      <c r="BA199" s="26"/>
      <c r="BB199" s="26"/>
      <c r="BC199" s="26"/>
      <c r="BE199" s="26"/>
      <c r="BF199" s="26"/>
      <c r="BH199" s="26"/>
      <c r="BI199" s="26"/>
      <c r="BJ199" s="26"/>
      <c r="BM199" s="26"/>
      <c r="BN199" s="26"/>
      <c r="BO199" s="26"/>
      <c r="BP199" s="26"/>
      <c r="BR199" s="26"/>
      <c r="BX199" s="26"/>
      <c r="BY199" s="26"/>
      <c r="BZ199" s="26"/>
      <c r="CA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W199" s="26"/>
      <c r="CX199" s="26"/>
      <c r="CY199" s="26"/>
      <c r="CZ199" s="26"/>
      <c r="DD199" s="26"/>
      <c r="DE199" s="26"/>
      <c r="DG199" s="26"/>
      <c r="DH199" s="26"/>
      <c r="DI199" s="26"/>
      <c r="DJ199" s="26"/>
      <c r="DK199" s="26"/>
      <c r="DL199" s="26"/>
      <c r="DM199" s="26"/>
      <c r="DN199" s="26"/>
    </row>
    <row r="200" spans="3:118" s="22" customFormat="1" ht="12.75">
      <c r="C200" s="23"/>
      <c r="F200" s="24"/>
      <c r="G200" s="24"/>
      <c r="AB200" s="25"/>
      <c r="AC200" s="26"/>
      <c r="AD200" s="27"/>
      <c r="AI200" s="28"/>
      <c r="AJ200" s="26"/>
      <c r="AM200" s="26"/>
      <c r="AO200" s="26"/>
      <c r="AP200" s="29"/>
      <c r="AQ200" s="29"/>
      <c r="AR200" s="29"/>
      <c r="AS200" s="30"/>
      <c r="AT200" s="30"/>
      <c r="AU200" s="26"/>
      <c r="AV200" s="26"/>
      <c r="AW200" s="26"/>
      <c r="AX200" s="26"/>
      <c r="AY200" s="26"/>
      <c r="AZ200" s="26"/>
      <c r="BA200" s="26"/>
      <c r="BB200" s="26"/>
      <c r="BC200" s="26"/>
      <c r="BE200" s="26"/>
      <c r="BF200" s="26"/>
      <c r="BH200" s="26"/>
      <c r="BI200" s="26"/>
      <c r="BJ200" s="26"/>
      <c r="BM200" s="26"/>
      <c r="BN200" s="26"/>
      <c r="BO200" s="26"/>
      <c r="BP200" s="26"/>
      <c r="BR200" s="26"/>
      <c r="BX200" s="26"/>
      <c r="BY200" s="26"/>
      <c r="BZ200" s="26"/>
      <c r="CA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W200" s="26"/>
      <c r="CX200" s="26"/>
      <c r="CY200" s="26"/>
      <c r="CZ200" s="26"/>
      <c r="DD200" s="26"/>
      <c r="DE200" s="26"/>
      <c r="DG200" s="26"/>
      <c r="DH200" s="26"/>
      <c r="DI200" s="26"/>
      <c r="DJ200" s="26"/>
      <c r="DK200" s="26"/>
      <c r="DL200" s="26"/>
      <c r="DM200" s="26"/>
      <c r="DN200" s="26"/>
    </row>
    <row r="201" spans="3:118" s="22" customFormat="1" ht="12.75">
      <c r="C201" s="23"/>
      <c r="F201" s="24"/>
      <c r="G201" s="24"/>
      <c r="AB201" s="25"/>
      <c r="AC201" s="26"/>
      <c r="AD201" s="27"/>
      <c r="AI201" s="28"/>
      <c r="AJ201" s="26"/>
      <c r="AM201" s="26"/>
      <c r="AO201" s="26"/>
      <c r="AP201" s="29"/>
      <c r="AQ201" s="29"/>
      <c r="AR201" s="29"/>
      <c r="AS201" s="30"/>
      <c r="AT201" s="30"/>
      <c r="AU201" s="26"/>
      <c r="AV201" s="26"/>
      <c r="AW201" s="26"/>
      <c r="AX201" s="26"/>
      <c r="AY201" s="26"/>
      <c r="AZ201" s="26"/>
      <c r="BA201" s="26"/>
      <c r="BB201" s="26"/>
      <c r="BC201" s="26"/>
      <c r="BE201" s="26"/>
      <c r="BF201" s="26"/>
      <c r="BH201" s="26"/>
      <c r="BI201" s="26"/>
      <c r="BJ201" s="26"/>
      <c r="BM201" s="26"/>
      <c r="BN201" s="26"/>
      <c r="BO201" s="26"/>
      <c r="BP201" s="26"/>
      <c r="BR201" s="26"/>
      <c r="BX201" s="26"/>
      <c r="BY201" s="26"/>
      <c r="BZ201" s="26"/>
      <c r="CA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W201" s="26"/>
      <c r="CX201" s="26"/>
      <c r="CY201" s="26"/>
      <c r="CZ201" s="26"/>
      <c r="DD201" s="26"/>
      <c r="DE201" s="26"/>
      <c r="DG201" s="26"/>
      <c r="DH201" s="26"/>
      <c r="DI201" s="26"/>
      <c r="DJ201" s="26"/>
      <c r="DK201" s="26"/>
      <c r="DL201" s="26"/>
      <c r="DM201" s="26"/>
      <c r="DN201" s="26"/>
    </row>
    <row r="202" spans="3:118" s="22" customFormat="1" ht="12.75">
      <c r="C202" s="23"/>
      <c r="F202" s="24"/>
      <c r="G202" s="24"/>
      <c r="AB202" s="25"/>
      <c r="AC202" s="26"/>
      <c r="AD202" s="27"/>
      <c r="AI202" s="28"/>
      <c r="AJ202" s="26"/>
      <c r="AM202" s="26"/>
      <c r="AO202" s="26"/>
      <c r="AP202" s="29"/>
      <c r="AQ202" s="29"/>
      <c r="AR202" s="29"/>
      <c r="AS202" s="30"/>
      <c r="AT202" s="30"/>
      <c r="AU202" s="26"/>
      <c r="AV202" s="26"/>
      <c r="AW202" s="26"/>
      <c r="AX202" s="26"/>
      <c r="AY202" s="26"/>
      <c r="AZ202" s="26"/>
      <c r="BA202" s="26"/>
      <c r="BB202" s="26"/>
      <c r="BC202" s="26"/>
      <c r="BE202" s="26"/>
      <c r="BF202" s="26"/>
      <c r="BH202" s="26"/>
      <c r="BI202" s="26"/>
      <c r="BJ202" s="26"/>
      <c r="BM202" s="26"/>
      <c r="BN202" s="26"/>
      <c r="BO202" s="26"/>
      <c r="BP202" s="26"/>
      <c r="BR202" s="26"/>
      <c r="BX202" s="26"/>
      <c r="BY202" s="26"/>
      <c r="BZ202" s="26"/>
      <c r="CA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W202" s="26"/>
      <c r="CX202" s="26"/>
      <c r="CY202" s="26"/>
      <c r="CZ202" s="26"/>
      <c r="DD202" s="26"/>
      <c r="DE202" s="26"/>
      <c r="DG202" s="26"/>
      <c r="DH202" s="26"/>
      <c r="DI202" s="26"/>
      <c r="DJ202" s="26"/>
      <c r="DK202" s="26"/>
      <c r="DL202" s="26"/>
      <c r="DM202" s="26"/>
      <c r="DN202" s="26"/>
    </row>
    <row r="203" spans="3:118" s="22" customFormat="1" ht="12.75">
      <c r="C203" s="23"/>
      <c r="F203" s="24"/>
      <c r="G203" s="24"/>
      <c r="AB203" s="25"/>
      <c r="AC203" s="26"/>
      <c r="AD203" s="27"/>
      <c r="AI203" s="28"/>
      <c r="AJ203" s="26"/>
      <c r="AM203" s="26"/>
      <c r="AO203" s="26"/>
      <c r="AP203" s="29"/>
      <c r="AQ203" s="29"/>
      <c r="AR203" s="29"/>
      <c r="AS203" s="30"/>
      <c r="AT203" s="30"/>
      <c r="AU203" s="26"/>
      <c r="AV203" s="26"/>
      <c r="AW203" s="26"/>
      <c r="AX203" s="26"/>
      <c r="AY203" s="26"/>
      <c r="AZ203" s="26"/>
      <c r="BA203" s="26"/>
      <c r="BB203" s="26"/>
      <c r="BC203" s="26"/>
      <c r="BE203" s="26"/>
      <c r="BF203" s="26"/>
      <c r="BH203" s="26"/>
      <c r="BI203" s="26"/>
      <c r="BJ203" s="26"/>
      <c r="BM203" s="26"/>
      <c r="BN203" s="26"/>
      <c r="BO203" s="26"/>
      <c r="BP203" s="26"/>
      <c r="BR203" s="26"/>
      <c r="BX203" s="26"/>
      <c r="BY203" s="26"/>
      <c r="BZ203" s="26"/>
      <c r="CA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W203" s="26"/>
      <c r="CX203" s="26"/>
      <c r="CY203" s="26"/>
      <c r="CZ203" s="26"/>
      <c r="DD203" s="26"/>
      <c r="DE203" s="26"/>
      <c r="DG203" s="26"/>
      <c r="DH203" s="26"/>
      <c r="DI203" s="26"/>
      <c r="DJ203" s="26"/>
      <c r="DK203" s="26"/>
      <c r="DL203" s="26"/>
      <c r="DM203" s="26"/>
      <c r="DN203" s="26"/>
    </row>
    <row r="204" spans="3:118" s="22" customFormat="1" ht="12.75">
      <c r="C204" s="23"/>
      <c r="F204" s="24"/>
      <c r="G204" s="24"/>
      <c r="AB204" s="25"/>
      <c r="AC204" s="26"/>
      <c r="AD204" s="27"/>
      <c r="AI204" s="28"/>
      <c r="AJ204" s="26"/>
      <c r="AM204" s="26"/>
      <c r="AO204" s="26"/>
      <c r="AP204" s="29"/>
      <c r="AQ204" s="29"/>
      <c r="AR204" s="29"/>
      <c r="AS204" s="30"/>
      <c r="AT204" s="30"/>
      <c r="AU204" s="26"/>
      <c r="AV204" s="26"/>
      <c r="AW204" s="26"/>
      <c r="AX204" s="26"/>
      <c r="AY204" s="26"/>
      <c r="AZ204" s="26"/>
      <c r="BA204" s="26"/>
      <c r="BB204" s="26"/>
      <c r="BC204" s="26"/>
      <c r="BE204" s="26"/>
      <c r="BF204" s="26"/>
      <c r="BH204" s="26"/>
      <c r="BI204" s="26"/>
      <c r="BJ204" s="26"/>
      <c r="BM204" s="26"/>
      <c r="BN204" s="26"/>
      <c r="BO204" s="26"/>
      <c r="BP204" s="26"/>
      <c r="BR204" s="26"/>
      <c r="BX204" s="26"/>
      <c r="BY204" s="26"/>
      <c r="BZ204" s="26"/>
      <c r="CA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W204" s="26"/>
      <c r="CX204" s="26"/>
      <c r="CY204" s="26"/>
      <c r="CZ204" s="26"/>
      <c r="DD204" s="26"/>
      <c r="DE204" s="26"/>
      <c r="DG204" s="26"/>
      <c r="DH204" s="26"/>
      <c r="DI204" s="26"/>
      <c r="DJ204" s="26"/>
      <c r="DK204" s="26"/>
      <c r="DL204" s="26"/>
      <c r="DM204" s="26"/>
      <c r="DN204" s="26"/>
    </row>
    <row r="205" spans="3:118" s="22" customFormat="1" ht="12.75">
      <c r="C205" s="23"/>
      <c r="F205" s="24"/>
      <c r="G205" s="24"/>
      <c r="AB205" s="25"/>
      <c r="AC205" s="26"/>
      <c r="AD205" s="27"/>
      <c r="AI205" s="28"/>
      <c r="AJ205" s="26"/>
      <c r="AM205" s="26"/>
      <c r="AO205" s="26"/>
      <c r="AP205" s="29"/>
      <c r="AQ205" s="29"/>
      <c r="AR205" s="29"/>
      <c r="AS205" s="30"/>
      <c r="AT205" s="30"/>
      <c r="AU205" s="26"/>
      <c r="AV205" s="26"/>
      <c r="AW205" s="26"/>
      <c r="AX205" s="26"/>
      <c r="AY205" s="26"/>
      <c r="AZ205" s="26"/>
      <c r="BA205" s="26"/>
      <c r="BB205" s="26"/>
      <c r="BC205" s="26"/>
      <c r="BE205" s="26"/>
      <c r="BF205" s="26"/>
      <c r="BH205" s="26"/>
      <c r="BI205" s="26"/>
      <c r="BJ205" s="26"/>
      <c r="BM205" s="26"/>
      <c r="BN205" s="26"/>
      <c r="BO205" s="26"/>
      <c r="BP205" s="26"/>
      <c r="BR205" s="26"/>
      <c r="BX205" s="26"/>
      <c r="BY205" s="26"/>
      <c r="BZ205" s="26"/>
      <c r="CA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W205" s="26"/>
      <c r="CX205" s="26"/>
      <c r="CY205" s="26"/>
      <c r="CZ205" s="26"/>
      <c r="DD205" s="26"/>
      <c r="DE205" s="26"/>
      <c r="DG205" s="26"/>
      <c r="DH205" s="26"/>
      <c r="DI205" s="26"/>
      <c r="DJ205" s="26"/>
      <c r="DK205" s="26"/>
      <c r="DL205" s="26"/>
      <c r="DM205" s="26"/>
      <c r="DN205" s="26"/>
    </row>
    <row r="206" spans="3:118" s="22" customFormat="1" ht="12.75">
      <c r="C206" s="23"/>
      <c r="F206" s="24"/>
      <c r="G206" s="24"/>
      <c r="AB206" s="25"/>
      <c r="AC206" s="26"/>
      <c r="AD206" s="27"/>
      <c r="AI206" s="28"/>
      <c r="AJ206" s="26"/>
      <c r="AM206" s="26"/>
      <c r="AO206" s="26"/>
      <c r="AP206" s="29"/>
      <c r="AQ206" s="29"/>
      <c r="AR206" s="29"/>
      <c r="AS206" s="30"/>
      <c r="AT206" s="30"/>
      <c r="AU206" s="26"/>
      <c r="AV206" s="26"/>
      <c r="AW206" s="26"/>
      <c r="AX206" s="26"/>
      <c r="AY206" s="26"/>
      <c r="AZ206" s="26"/>
      <c r="BA206" s="26"/>
      <c r="BB206" s="26"/>
      <c r="BC206" s="26"/>
      <c r="BE206" s="26"/>
      <c r="BF206" s="26"/>
      <c r="BH206" s="26"/>
      <c r="BI206" s="26"/>
      <c r="BJ206" s="26"/>
      <c r="BM206" s="26"/>
      <c r="BN206" s="26"/>
      <c r="BO206" s="26"/>
      <c r="BP206" s="26"/>
      <c r="BR206" s="26"/>
      <c r="BX206" s="26"/>
      <c r="BY206" s="26"/>
      <c r="BZ206" s="26"/>
      <c r="CA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W206" s="26"/>
      <c r="CX206" s="26"/>
      <c r="CY206" s="26"/>
      <c r="CZ206" s="26"/>
      <c r="DD206" s="26"/>
      <c r="DE206" s="26"/>
      <c r="DG206" s="26"/>
      <c r="DH206" s="26"/>
      <c r="DI206" s="26"/>
      <c r="DJ206" s="26"/>
      <c r="DK206" s="26"/>
      <c r="DL206" s="26"/>
      <c r="DM206" s="26"/>
      <c r="DN206" s="26"/>
    </row>
    <row r="207" spans="3:118" s="22" customFormat="1" ht="12.75">
      <c r="C207" s="23"/>
      <c r="F207" s="24"/>
      <c r="G207" s="24"/>
      <c r="AB207" s="25"/>
      <c r="AC207" s="26"/>
      <c r="AD207" s="27"/>
      <c r="AI207" s="28"/>
      <c r="AJ207" s="26"/>
      <c r="AM207" s="26"/>
      <c r="AO207" s="26"/>
      <c r="AP207" s="29"/>
      <c r="AQ207" s="29"/>
      <c r="AR207" s="29"/>
      <c r="AS207" s="30"/>
      <c r="AT207" s="30"/>
      <c r="AU207" s="26"/>
      <c r="AV207" s="26"/>
      <c r="AW207" s="26"/>
      <c r="AX207" s="26"/>
      <c r="AY207" s="26"/>
      <c r="AZ207" s="26"/>
      <c r="BA207" s="26"/>
      <c r="BB207" s="26"/>
      <c r="BC207" s="26"/>
      <c r="BE207" s="26"/>
      <c r="BF207" s="26"/>
      <c r="BH207" s="26"/>
      <c r="BI207" s="26"/>
      <c r="BJ207" s="26"/>
      <c r="BM207" s="26"/>
      <c r="BN207" s="26"/>
      <c r="BO207" s="26"/>
      <c r="BP207" s="26"/>
      <c r="BR207" s="26"/>
      <c r="BX207" s="26"/>
      <c r="BY207" s="26"/>
      <c r="BZ207" s="26"/>
      <c r="CA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W207" s="26"/>
      <c r="CX207" s="26"/>
      <c r="CY207" s="26"/>
      <c r="CZ207" s="26"/>
      <c r="DD207" s="26"/>
      <c r="DE207" s="26"/>
      <c r="DG207" s="26"/>
      <c r="DH207" s="26"/>
      <c r="DI207" s="26"/>
      <c r="DJ207" s="26"/>
      <c r="DK207" s="26"/>
      <c r="DL207" s="26"/>
      <c r="DM207" s="26"/>
      <c r="DN207" s="26"/>
    </row>
    <row r="208" spans="3:118" s="22" customFormat="1" ht="12.75">
      <c r="C208" s="23"/>
      <c r="F208" s="24"/>
      <c r="G208" s="24"/>
      <c r="AB208" s="25"/>
      <c r="AC208" s="26"/>
      <c r="AD208" s="27"/>
      <c r="AI208" s="28"/>
      <c r="AJ208" s="26"/>
      <c r="AM208" s="26"/>
      <c r="AO208" s="26"/>
      <c r="AP208" s="29"/>
      <c r="AQ208" s="29"/>
      <c r="AR208" s="29"/>
      <c r="AS208" s="30"/>
      <c r="AT208" s="30"/>
      <c r="AU208" s="26"/>
      <c r="AV208" s="26"/>
      <c r="AW208" s="26"/>
      <c r="AX208" s="26"/>
      <c r="AY208" s="26"/>
      <c r="AZ208" s="26"/>
      <c r="BA208" s="26"/>
      <c r="BB208" s="26"/>
      <c r="BC208" s="26"/>
      <c r="BE208" s="26"/>
      <c r="BF208" s="26"/>
      <c r="BH208" s="26"/>
      <c r="BI208" s="26"/>
      <c r="BJ208" s="26"/>
      <c r="BM208" s="26"/>
      <c r="BN208" s="26"/>
      <c r="BO208" s="26"/>
      <c r="BP208" s="26"/>
      <c r="BR208" s="26"/>
      <c r="BX208" s="26"/>
      <c r="BY208" s="26"/>
      <c r="BZ208" s="26"/>
      <c r="CA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W208" s="26"/>
      <c r="CX208" s="26"/>
      <c r="CY208" s="26"/>
      <c r="CZ208" s="26"/>
      <c r="DD208" s="26"/>
      <c r="DE208" s="26"/>
      <c r="DG208" s="26"/>
      <c r="DH208" s="26"/>
      <c r="DI208" s="26"/>
      <c r="DJ208" s="26"/>
      <c r="DK208" s="26"/>
      <c r="DL208" s="26"/>
      <c r="DM208" s="26"/>
      <c r="DN208" s="26"/>
    </row>
    <row r="209" spans="3:118" s="22" customFormat="1" ht="12.75">
      <c r="C209" s="23"/>
      <c r="F209" s="24"/>
      <c r="G209" s="24"/>
      <c r="AB209" s="25"/>
      <c r="AC209" s="26"/>
      <c r="AD209" s="27"/>
      <c r="AI209" s="28"/>
      <c r="AJ209" s="26"/>
      <c r="AM209" s="26"/>
      <c r="AO209" s="26"/>
      <c r="AP209" s="29"/>
      <c r="AQ209" s="29"/>
      <c r="AR209" s="29"/>
      <c r="AS209" s="30"/>
      <c r="AT209" s="30"/>
      <c r="AU209" s="26"/>
      <c r="AV209" s="26"/>
      <c r="AW209" s="26"/>
      <c r="AX209" s="26"/>
      <c r="AY209" s="26"/>
      <c r="AZ209" s="26"/>
      <c r="BA209" s="26"/>
      <c r="BB209" s="26"/>
      <c r="BC209" s="26"/>
      <c r="BE209" s="26"/>
      <c r="BF209" s="26"/>
      <c r="BH209" s="26"/>
      <c r="BI209" s="26"/>
      <c r="BJ209" s="26"/>
      <c r="BM209" s="26"/>
      <c r="BN209" s="26"/>
      <c r="BO209" s="26"/>
      <c r="BP209" s="26"/>
      <c r="BR209" s="26"/>
      <c r="BX209" s="26"/>
      <c r="BY209" s="26"/>
      <c r="BZ209" s="26"/>
      <c r="CA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W209" s="26"/>
      <c r="CX209" s="26"/>
      <c r="CY209" s="26"/>
      <c r="CZ209" s="26"/>
      <c r="DD209" s="26"/>
      <c r="DE209" s="26"/>
      <c r="DG209" s="26"/>
      <c r="DH209" s="26"/>
      <c r="DI209" s="26"/>
      <c r="DJ209" s="26"/>
      <c r="DK209" s="26"/>
      <c r="DL209" s="26"/>
      <c r="DM209" s="26"/>
      <c r="DN209" s="26"/>
    </row>
    <row r="210" spans="3:118" s="22" customFormat="1" ht="12.75">
      <c r="C210" s="23"/>
      <c r="F210" s="24"/>
      <c r="G210" s="24"/>
      <c r="AB210" s="25"/>
      <c r="AC210" s="26"/>
      <c r="AD210" s="27"/>
      <c r="AI210" s="28"/>
      <c r="AJ210" s="26"/>
      <c r="AM210" s="26"/>
      <c r="AO210" s="26"/>
      <c r="AP210" s="29"/>
      <c r="AQ210" s="29"/>
      <c r="AR210" s="29"/>
      <c r="AS210" s="30"/>
      <c r="AT210" s="30"/>
      <c r="AU210" s="26"/>
      <c r="AV210" s="26"/>
      <c r="AW210" s="26"/>
      <c r="AX210" s="26"/>
      <c r="AY210" s="26"/>
      <c r="AZ210" s="26"/>
      <c r="BA210" s="26"/>
      <c r="BB210" s="26"/>
      <c r="BC210" s="26"/>
      <c r="BE210" s="26"/>
      <c r="BF210" s="26"/>
      <c r="BH210" s="26"/>
      <c r="BI210" s="26"/>
      <c r="BJ210" s="26"/>
      <c r="BM210" s="26"/>
      <c r="BN210" s="26"/>
      <c r="BO210" s="26"/>
      <c r="BP210" s="26"/>
      <c r="BR210" s="26"/>
      <c r="BX210" s="26"/>
      <c r="BY210" s="26"/>
      <c r="BZ210" s="26"/>
      <c r="CA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W210" s="26"/>
      <c r="CX210" s="26"/>
      <c r="CY210" s="26"/>
      <c r="CZ210" s="26"/>
      <c r="DD210" s="26"/>
      <c r="DE210" s="26"/>
      <c r="DG210" s="26"/>
      <c r="DH210" s="26"/>
      <c r="DI210" s="26"/>
      <c r="DJ210" s="26"/>
      <c r="DK210" s="26"/>
      <c r="DL210" s="26"/>
      <c r="DM210" s="26"/>
      <c r="DN210" s="26"/>
    </row>
    <row r="211" spans="3:118" s="22" customFormat="1" ht="12.75">
      <c r="C211" s="23"/>
      <c r="F211" s="24"/>
      <c r="G211" s="24"/>
      <c r="AB211" s="25"/>
      <c r="AC211" s="26"/>
      <c r="AD211" s="27"/>
      <c r="AI211" s="28"/>
      <c r="AJ211" s="26"/>
      <c r="AM211" s="26"/>
      <c r="AO211" s="26"/>
      <c r="AP211" s="29"/>
      <c r="AQ211" s="29"/>
      <c r="AR211" s="29"/>
      <c r="AS211" s="30"/>
      <c r="AT211" s="30"/>
      <c r="AU211" s="26"/>
      <c r="AV211" s="26"/>
      <c r="AW211" s="26"/>
      <c r="AX211" s="26"/>
      <c r="AY211" s="26"/>
      <c r="AZ211" s="26"/>
      <c r="BA211" s="26"/>
      <c r="BB211" s="26"/>
      <c r="BC211" s="26"/>
      <c r="BE211" s="26"/>
      <c r="BF211" s="26"/>
      <c r="BH211" s="26"/>
      <c r="BI211" s="26"/>
      <c r="BJ211" s="26"/>
      <c r="BM211" s="26"/>
      <c r="BN211" s="26"/>
      <c r="BO211" s="26"/>
      <c r="BP211" s="26"/>
      <c r="BR211" s="26"/>
      <c r="BX211" s="26"/>
      <c r="BY211" s="26"/>
      <c r="BZ211" s="26"/>
      <c r="CA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W211" s="26"/>
      <c r="CX211" s="26"/>
      <c r="CY211" s="26"/>
      <c r="CZ211" s="26"/>
      <c r="DD211" s="26"/>
      <c r="DE211" s="26"/>
      <c r="DG211" s="26"/>
      <c r="DH211" s="26"/>
      <c r="DI211" s="26"/>
      <c r="DJ211" s="26"/>
      <c r="DK211" s="26"/>
      <c r="DL211" s="26"/>
      <c r="DM211" s="26"/>
      <c r="DN211" s="26"/>
    </row>
    <row r="212" spans="3:118" s="22" customFormat="1" ht="12.75">
      <c r="C212" s="23"/>
      <c r="F212" s="24"/>
      <c r="G212" s="24"/>
      <c r="AB212" s="25"/>
      <c r="AC212" s="26"/>
      <c r="AD212" s="27"/>
      <c r="AI212" s="28"/>
      <c r="AJ212" s="26"/>
      <c r="AM212" s="26"/>
      <c r="AO212" s="26"/>
      <c r="AP212" s="29"/>
      <c r="AQ212" s="29"/>
      <c r="AR212" s="29"/>
      <c r="AS212" s="30"/>
      <c r="AT212" s="30"/>
      <c r="AU212" s="26"/>
      <c r="AV212" s="26"/>
      <c r="AW212" s="26"/>
      <c r="AX212" s="26"/>
      <c r="AY212" s="26"/>
      <c r="AZ212" s="26"/>
      <c r="BA212" s="26"/>
      <c r="BB212" s="26"/>
      <c r="BC212" s="26"/>
      <c r="BE212" s="26"/>
      <c r="BF212" s="26"/>
      <c r="BH212" s="26"/>
      <c r="BI212" s="26"/>
      <c r="BJ212" s="26"/>
      <c r="BM212" s="26"/>
      <c r="BN212" s="26"/>
      <c r="BO212" s="26"/>
      <c r="BP212" s="26"/>
      <c r="BR212" s="26"/>
      <c r="BX212" s="26"/>
      <c r="BY212" s="26"/>
      <c r="BZ212" s="26"/>
      <c r="CA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W212" s="26"/>
      <c r="CX212" s="26"/>
      <c r="CY212" s="26"/>
      <c r="CZ212" s="26"/>
      <c r="DD212" s="26"/>
      <c r="DE212" s="26"/>
      <c r="DG212" s="26"/>
      <c r="DH212" s="26"/>
      <c r="DI212" s="26"/>
      <c r="DJ212" s="26"/>
      <c r="DK212" s="26"/>
      <c r="DL212" s="26"/>
      <c r="DM212" s="26"/>
      <c r="DN212" s="26"/>
    </row>
    <row r="213" spans="3:118" s="22" customFormat="1" ht="12.75">
      <c r="C213" s="23"/>
      <c r="F213" s="24"/>
      <c r="G213" s="24"/>
      <c r="AB213" s="25"/>
      <c r="AC213" s="26"/>
      <c r="AD213" s="27"/>
      <c r="AI213" s="28"/>
      <c r="AJ213" s="26"/>
      <c r="AM213" s="26"/>
      <c r="AO213" s="26"/>
      <c r="AP213" s="29"/>
      <c r="AQ213" s="29"/>
      <c r="AR213" s="29"/>
      <c r="AS213" s="30"/>
      <c r="AT213" s="30"/>
      <c r="AU213" s="26"/>
      <c r="AV213" s="26"/>
      <c r="AW213" s="26"/>
      <c r="AX213" s="26"/>
      <c r="AY213" s="26"/>
      <c r="AZ213" s="26"/>
      <c r="BA213" s="26"/>
      <c r="BB213" s="26"/>
      <c r="BC213" s="26"/>
      <c r="BE213" s="26"/>
      <c r="BF213" s="26"/>
      <c r="BH213" s="26"/>
      <c r="BI213" s="26"/>
      <c r="BJ213" s="26"/>
      <c r="BM213" s="26"/>
      <c r="BN213" s="26"/>
      <c r="BO213" s="26"/>
      <c r="BP213" s="26"/>
      <c r="BR213" s="26"/>
      <c r="BX213" s="26"/>
      <c r="BY213" s="26"/>
      <c r="BZ213" s="26"/>
      <c r="CA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W213" s="26"/>
      <c r="CX213" s="26"/>
      <c r="CY213" s="26"/>
      <c r="CZ213" s="26"/>
      <c r="DD213" s="26"/>
      <c r="DE213" s="26"/>
      <c r="DG213" s="26"/>
      <c r="DH213" s="26"/>
      <c r="DI213" s="26"/>
      <c r="DJ213" s="26"/>
      <c r="DK213" s="26"/>
      <c r="DL213" s="26"/>
      <c r="DM213" s="26"/>
      <c r="DN213" s="26"/>
    </row>
    <row r="214" spans="3:118" s="22" customFormat="1" ht="12.75">
      <c r="C214" s="23"/>
      <c r="F214" s="24"/>
      <c r="G214" s="24"/>
      <c r="AB214" s="25"/>
      <c r="AC214" s="26"/>
      <c r="AD214" s="27"/>
      <c r="AI214" s="28"/>
      <c r="AJ214" s="26"/>
      <c r="AM214" s="26"/>
      <c r="AO214" s="26"/>
      <c r="AP214" s="29"/>
      <c r="AQ214" s="29"/>
      <c r="AR214" s="29"/>
      <c r="AS214" s="30"/>
      <c r="AT214" s="30"/>
      <c r="AU214" s="26"/>
      <c r="AV214" s="26"/>
      <c r="AW214" s="26"/>
      <c r="AX214" s="26"/>
      <c r="AY214" s="26"/>
      <c r="AZ214" s="26"/>
      <c r="BA214" s="26"/>
      <c r="BB214" s="26"/>
      <c r="BC214" s="26"/>
      <c r="BE214" s="26"/>
      <c r="BF214" s="26"/>
      <c r="BH214" s="26"/>
      <c r="BI214" s="26"/>
      <c r="BJ214" s="26"/>
      <c r="BM214" s="26"/>
      <c r="BN214" s="26"/>
      <c r="BO214" s="26"/>
      <c r="BP214" s="26"/>
      <c r="BR214" s="26"/>
      <c r="BX214" s="26"/>
      <c r="BY214" s="26"/>
      <c r="BZ214" s="26"/>
      <c r="CA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W214" s="26"/>
      <c r="CX214" s="26"/>
      <c r="CY214" s="26"/>
      <c r="CZ214" s="26"/>
      <c r="DD214" s="26"/>
      <c r="DE214" s="26"/>
      <c r="DG214" s="26"/>
      <c r="DH214" s="26"/>
      <c r="DI214" s="26"/>
      <c r="DJ214" s="26"/>
      <c r="DK214" s="26"/>
      <c r="DL214" s="26"/>
      <c r="DM214" s="26"/>
      <c r="DN214" s="26"/>
    </row>
    <row r="215" spans="3:118" s="22" customFormat="1" ht="12.75">
      <c r="C215" s="23"/>
      <c r="F215" s="24"/>
      <c r="G215" s="24"/>
      <c r="AB215" s="25"/>
      <c r="AC215" s="26"/>
      <c r="AD215" s="27"/>
      <c r="AI215" s="28"/>
      <c r="AJ215" s="26"/>
      <c r="AM215" s="26"/>
      <c r="AO215" s="26"/>
      <c r="AP215" s="29"/>
      <c r="AQ215" s="29"/>
      <c r="AR215" s="29"/>
      <c r="AS215" s="30"/>
      <c r="AT215" s="30"/>
      <c r="AU215" s="26"/>
      <c r="AV215" s="26"/>
      <c r="AW215" s="26"/>
      <c r="AX215" s="26"/>
      <c r="AY215" s="26"/>
      <c r="AZ215" s="26"/>
      <c r="BA215" s="26"/>
      <c r="BB215" s="26"/>
      <c r="BC215" s="26"/>
      <c r="BE215" s="26"/>
      <c r="BF215" s="26"/>
      <c r="BH215" s="26"/>
      <c r="BI215" s="26"/>
      <c r="BJ215" s="26"/>
      <c r="BM215" s="26"/>
      <c r="BN215" s="26"/>
      <c r="BO215" s="26"/>
      <c r="BP215" s="26"/>
      <c r="BR215" s="26"/>
      <c r="BX215" s="26"/>
      <c r="BY215" s="26"/>
      <c r="BZ215" s="26"/>
      <c r="CA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W215" s="26"/>
      <c r="CX215" s="26"/>
      <c r="CY215" s="26"/>
      <c r="CZ215" s="26"/>
      <c r="DD215" s="26"/>
      <c r="DE215" s="26"/>
      <c r="DG215" s="26"/>
      <c r="DH215" s="26"/>
      <c r="DI215" s="26"/>
      <c r="DJ215" s="26"/>
      <c r="DK215" s="26"/>
      <c r="DL215" s="26"/>
      <c r="DM215" s="26"/>
      <c r="DN215" s="26"/>
    </row>
    <row r="216" spans="3:118" s="22" customFormat="1" ht="12.75">
      <c r="C216" s="23"/>
      <c r="F216" s="24"/>
      <c r="G216" s="24"/>
      <c r="AB216" s="25"/>
      <c r="AC216" s="26"/>
      <c r="AD216" s="27"/>
      <c r="AI216" s="28"/>
      <c r="AJ216" s="26"/>
      <c r="AM216" s="26"/>
      <c r="AO216" s="26"/>
      <c r="AP216" s="29"/>
      <c r="AQ216" s="29"/>
      <c r="AR216" s="29"/>
      <c r="AS216" s="30"/>
      <c r="AT216" s="30"/>
      <c r="AU216" s="26"/>
      <c r="AV216" s="26"/>
      <c r="AW216" s="26"/>
      <c r="AX216" s="26"/>
      <c r="AY216" s="26"/>
      <c r="AZ216" s="26"/>
      <c r="BA216" s="26"/>
      <c r="BB216" s="26"/>
      <c r="BC216" s="26"/>
      <c r="BE216" s="26"/>
      <c r="BF216" s="26"/>
      <c r="BH216" s="26"/>
      <c r="BI216" s="26"/>
      <c r="BJ216" s="26"/>
      <c r="BM216" s="26"/>
      <c r="BN216" s="26"/>
      <c r="BO216" s="26"/>
      <c r="BP216" s="26"/>
      <c r="BR216" s="26"/>
      <c r="BX216" s="26"/>
      <c r="BY216" s="26"/>
      <c r="BZ216" s="26"/>
      <c r="CA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W216" s="26"/>
      <c r="CX216" s="26"/>
      <c r="CY216" s="26"/>
      <c r="CZ216" s="26"/>
      <c r="DD216" s="26"/>
      <c r="DE216" s="26"/>
      <c r="DG216" s="26"/>
      <c r="DH216" s="26"/>
      <c r="DI216" s="26"/>
      <c r="DJ216" s="26"/>
      <c r="DK216" s="26"/>
      <c r="DL216" s="26"/>
      <c r="DM216" s="26"/>
      <c r="DN216" s="26"/>
    </row>
    <row r="217" spans="3:118" s="22" customFormat="1" ht="12.75">
      <c r="C217" s="23"/>
      <c r="F217" s="24"/>
      <c r="G217" s="24"/>
      <c r="AB217" s="25"/>
      <c r="AC217" s="26"/>
      <c r="AD217" s="27"/>
      <c r="AI217" s="28"/>
      <c r="AJ217" s="26"/>
      <c r="AM217" s="26"/>
      <c r="AO217" s="26"/>
      <c r="AP217" s="29"/>
      <c r="AQ217" s="29"/>
      <c r="AR217" s="29"/>
      <c r="AS217" s="30"/>
      <c r="AT217" s="30"/>
      <c r="AU217" s="26"/>
      <c r="AV217" s="26"/>
      <c r="AW217" s="26"/>
      <c r="AX217" s="26"/>
      <c r="AY217" s="26"/>
      <c r="AZ217" s="26"/>
      <c r="BA217" s="26"/>
      <c r="BB217" s="26"/>
      <c r="BC217" s="26"/>
      <c r="BE217" s="26"/>
      <c r="BF217" s="26"/>
      <c r="BH217" s="26"/>
      <c r="BI217" s="26"/>
      <c r="BJ217" s="26"/>
      <c r="BM217" s="26"/>
      <c r="BN217" s="26"/>
      <c r="BO217" s="26"/>
      <c r="BP217" s="26"/>
      <c r="BR217" s="26"/>
      <c r="BX217" s="26"/>
      <c r="BY217" s="26"/>
      <c r="BZ217" s="26"/>
      <c r="CA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W217" s="26"/>
      <c r="CX217" s="26"/>
      <c r="CY217" s="26"/>
      <c r="CZ217" s="26"/>
      <c r="DD217" s="26"/>
      <c r="DE217" s="26"/>
      <c r="DG217" s="26"/>
      <c r="DH217" s="26"/>
      <c r="DI217" s="26"/>
      <c r="DJ217" s="26"/>
      <c r="DK217" s="26"/>
      <c r="DL217" s="26"/>
      <c r="DM217" s="26"/>
      <c r="DN217" s="26"/>
    </row>
    <row r="218" spans="3:118" s="22" customFormat="1" ht="12.75">
      <c r="C218" s="23"/>
      <c r="F218" s="24"/>
      <c r="G218" s="24"/>
      <c r="AB218" s="25"/>
      <c r="AC218" s="26"/>
      <c r="AD218" s="27"/>
      <c r="AI218" s="28"/>
      <c r="AJ218" s="26"/>
      <c r="AM218" s="26"/>
      <c r="AO218" s="26"/>
      <c r="AP218" s="29"/>
      <c r="AQ218" s="29"/>
      <c r="AR218" s="29"/>
      <c r="AS218" s="30"/>
      <c r="AT218" s="30"/>
      <c r="AU218" s="26"/>
      <c r="AV218" s="26"/>
      <c r="AW218" s="26"/>
      <c r="AX218" s="26"/>
      <c r="AY218" s="26"/>
      <c r="AZ218" s="26"/>
      <c r="BA218" s="26"/>
      <c r="BB218" s="26"/>
      <c r="BC218" s="26"/>
      <c r="BE218" s="26"/>
      <c r="BF218" s="26"/>
      <c r="BH218" s="26"/>
      <c r="BI218" s="26"/>
      <c r="BJ218" s="26"/>
      <c r="BM218" s="26"/>
      <c r="BN218" s="26"/>
      <c r="BO218" s="26"/>
      <c r="BP218" s="26"/>
      <c r="BR218" s="26"/>
      <c r="BX218" s="26"/>
      <c r="BY218" s="26"/>
      <c r="BZ218" s="26"/>
      <c r="CA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W218" s="26"/>
      <c r="CX218" s="26"/>
      <c r="CY218" s="26"/>
      <c r="CZ218" s="26"/>
      <c r="DD218" s="26"/>
      <c r="DE218" s="26"/>
      <c r="DG218" s="26"/>
      <c r="DH218" s="26"/>
      <c r="DI218" s="26"/>
      <c r="DJ218" s="26"/>
      <c r="DK218" s="26"/>
      <c r="DL218" s="26"/>
      <c r="DM218" s="26"/>
      <c r="DN218" s="26"/>
    </row>
    <row r="219" spans="3:118" s="22" customFormat="1" ht="12.75">
      <c r="C219" s="23"/>
      <c r="F219" s="24"/>
      <c r="G219" s="24"/>
      <c r="AB219" s="25"/>
      <c r="AC219" s="26"/>
      <c r="AD219" s="27"/>
      <c r="AI219" s="28"/>
      <c r="AJ219" s="26"/>
      <c r="AM219" s="26"/>
      <c r="AO219" s="26"/>
      <c r="AP219" s="29"/>
      <c r="AQ219" s="29"/>
      <c r="AR219" s="29"/>
      <c r="AS219" s="30"/>
      <c r="AT219" s="30"/>
      <c r="AU219" s="26"/>
      <c r="AV219" s="26"/>
      <c r="AW219" s="26"/>
      <c r="AX219" s="26"/>
      <c r="AY219" s="26"/>
      <c r="AZ219" s="26"/>
      <c r="BA219" s="26"/>
      <c r="BB219" s="26"/>
      <c r="BC219" s="26"/>
      <c r="BE219" s="26"/>
      <c r="BF219" s="26"/>
      <c r="BH219" s="26"/>
      <c r="BI219" s="26"/>
      <c r="BJ219" s="26"/>
      <c r="BM219" s="26"/>
      <c r="BN219" s="26"/>
      <c r="BO219" s="26"/>
      <c r="BP219" s="26"/>
      <c r="BR219" s="26"/>
      <c r="BX219" s="26"/>
      <c r="BY219" s="26"/>
      <c r="BZ219" s="26"/>
      <c r="CA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W219" s="26"/>
      <c r="CX219" s="26"/>
      <c r="CY219" s="26"/>
      <c r="CZ219" s="26"/>
      <c r="DD219" s="26"/>
      <c r="DE219" s="26"/>
      <c r="DG219" s="26"/>
      <c r="DH219" s="26"/>
      <c r="DI219" s="26"/>
      <c r="DJ219" s="26"/>
      <c r="DK219" s="26"/>
      <c r="DL219" s="26"/>
      <c r="DM219" s="26"/>
      <c r="DN219" s="26"/>
    </row>
    <row r="220" spans="3:118" s="22" customFormat="1" ht="12.75">
      <c r="C220" s="23"/>
      <c r="F220" s="24"/>
      <c r="G220" s="24"/>
      <c r="AB220" s="25"/>
      <c r="AC220" s="26"/>
      <c r="AD220" s="27"/>
      <c r="AI220" s="28"/>
      <c r="AJ220" s="26"/>
      <c r="AM220" s="26"/>
      <c r="AO220" s="26"/>
      <c r="AP220" s="29"/>
      <c r="AQ220" s="29"/>
      <c r="AR220" s="29"/>
      <c r="AS220" s="30"/>
      <c r="AT220" s="30"/>
      <c r="AU220" s="26"/>
      <c r="AV220" s="26"/>
      <c r="AW220" s="26"/>
      <c r="AX220" s="26"/>
      <c r="AY220" s="26"/>
      <c r="AZ220" s="26"/>
      <c r="BA220" s="26"/>
      <c r="BB220" s="26"/>
      <c r="BC220" s="26"/>
      <c r="BE220" s="26"/>
      <c r="BF220" s="26"/>
      <c r="BH220" s="26"/>
      <c r="BI220" s="26"/>
      <c r="BJ220" s="26"/>
      <c r="BM220" s="26"/>
      <c r="BN220" s="26"/>
      <c r="BO220" s="26"/>
      <c r="BP220" s="26"/>
      <c r="BR220" s="26"/>
      <c r="BX220" s="26"/>
      <c r="BY220" s="26"/>
      <c r="BZ220" s="26"/>
      <c r="CA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W220" s="26"/>
      <c r="CX220" s="26"/>
      <c r="CY220" s="26"/>
      <c r="CZ220" s="26"/>
      <c r="DD220" s="26"/>
      <c r="DE220" s="26"/>
      <c r="DG220" s="26"/>
      <c r="DH220" s="26"/>
      <c r="DI220" s="26"/>
      <c r="DJ220" s="26"/>
      <c r="DK220" s="26"/>
      <c r="DL220" s="26"/>
      <c r="DM220" s="26"/>
      <c r="DN220" s="26"/>
    </row>
    <row r="221" spans="3:118" s="22" customFormat="1" ht="12.75">
      <c r="C221" s="23"/>
      <c r="F221" s="24"/>
      <c r="G221" s="24"/>
      <c r="AB221" s="25"/>
      <c r="AC221" s="26"/>
      <c r="AD221" s="27"/>
      <c r="AI221" s="28"/>
      <c r="AJ221" s="26"/>
      <c r="AM221" s="26"/>
      <c r="AO221" s="26"/>
      <c r="AP221" s="29"/>
      <c r="AQ221" s="29"/>
      <c r="AR221" s="29"/>
      <c r="AS221" s="30"/>
      <c r="AT221" s="30"/>
      <c r="AU221" s="26"/>
      <c r="AV221" s="26"/>
      <c r="AW221" s="26"/>
      <c r="AX221" s="26"/>
      <c r="AY221" s="26"/>
      <c r="AZ221" s="26"/>
      <c r="BA221" s="26"/>
      <c r="BB221" s="26"/>
      <c r="BC221" s="26"/>
      <c r="BE221" s="26"/>
      <c r="BF221" s="26"/>
      <c r="BH221" s="26"/>
      <c r="BI221" s="26"/>
      <c r="BJ221" s="26"/>
      <c r="BM221" s="26"/>
      <c r="BN221" s="26"/>
      <c r="BO221" s="26"/>
      <c r="BP221" s="26"/>
      <c r="BR221" s="26"/>
      <c r="BX221" s="26"/>
      <c r="BY221" s="26"/>
      <c r="BZ221" s="26"/>
      <c r="CA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W221" s="26"/>
      <c r="CX221" s="26"/>
      <c r="CY221" s="26"/>
      <c r="CZ221" s="26"/>
      <c r="DD221" s="26"/>
      <c r="DE221" s="26"/>
      <c r="DG221" s="26"/>
      <c r="DH221" s="26"/>
      <c r="DI221" s="26"/>
      <c r="DJ221" s="26"/>
      <c r="DK221" s="26"/>
      <c r="DL221" s="26"/>
      <c r="DM221" s="26"/>
      <c r="DN221" s="26"/>
    </row>
    <row r="222" spans="3:118" s="22" customFormat="1" ht="12.75">
      <c r="C222" s="23"/>
      <c r="F222" s="24"/>
      <c r="G222" s="24"/>
      <c r="AB222" s="25"/>
      <c r="AC222" s="26"/>
      <c r="AD222" s="27"/>
      <c r="AI222" s="28"/>
      <c r="AJ222" s="26"/>
      <c r="AM222" s="26"/>
      <c r="AO222" s="26"/>
      <c r="AP222" s="29"/>
      <c r="AQ222" s="29"/>
      <c r="AR222" s="29"/>
      <c r="AS222" s="30"/>
      <c r="AT222" s="30"/>
      <c r="AU222" s="26"/>
      <c r="AV222" s="26"/>
      <c r="AW222" s="26"/>
      <c r="AX222" s="26"/>
      <c r="AY222" s="26"/>
      <c r="AZ222" s="26"/>
      <c r="BA222" s="26"/>
      <c r="BB222" s="26"/>
      <c r="BC222" s="26"/>
      <c r="BE222" s="26"/>
      <c r="BF222" s="26"/>
      <c r="BH222" s="26"/>
      <c r="BI222" s="26"/>
      <c r="BJ222" s="26"/>
      <c r="BM222" s="26"/>
      <c r="BN222" s="26"/>
      <c r="BO222" s="26"/>
      <c r="BP222" s="26"/>
      <c r="BR222" s="26"/>
      <c r="BX222" s="26"/>
      <c r="BY222" s="26"/>
      <c r="BZ222" s="26"/>
      <c r="CA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W222" s="26"/>
      <c r="CX222" s="26"/>
      <c r="CY222" s="26"/>
      <c r="CZ222" s="26"/>
      <c r="DD222" s="26"/>
      <c r="DE222" s="26"/>
      <c r="DG222" s="26"/>
      <c r="DH222" s="26"/>
      <c r="DI222" s="26"/>
      <c r="DJ222" s="26"/>
      <c r="DK222" s="26"/>
      <c r="DL222" s="26"/>
      <c r="DM222" s="26"/>
      <c r="DN222" s="26"/>
    </row>
    <row r="223" spans="3:118" s="22" customFormat="1" ht="12.75">
      <c r="C223" s="23"/>
      <c r="F223" s="24"/>
      <c r="G223" s="24"/>
      <c r="AB223" s="25"/>
      <c r="AC223" s="26"/>
      <c r="AD223" s="27"/>
      <c r="AI223" s="28"/>
      <c r="AJ223" s="26"/>
      <c r="AM223" s="26"/>
      <c r="AO223" s="26"/>
      <c r="AP223" s="29"/>
      <c r="AQ223" s="29"/>
      <c r="AR223" s="29"/>
      <c r="AS223" s="30"/>
      <c r="AT223" s="30"/>
      <c r="AU223" s="26"/>
      <c r="AV223" s="26"/>
      <c r="AW223" s="26"/>
      <c r="AX223" s="26"/>
      <c r="AY223" s="26"/>
      <c r="AZ223" s="26"/>
      <c r="BA223" s="26"/>
      <c r="BB223" s="26"/>
      <c r="BC223" s="26"/>
      <c r="BE223" s="26"/>
      <c r="BF223" s="26"/>
      <c r="BH223" s="26"/>
      <c r="BI223" s="26"/>
      <c r="BJ223" s="26"/>
      <c r="BM223" s="26"/>
      <c r="BN223" s="26"/>
      <c r="BO223" s="26"/>
      <c r="BP223" s="26"/>
      <c r="BR223" s="26"/>
      <c r="BX223" s="26"/>
      <c r="BY223" s="26"/>
      <c r="BZ223" s="26"/>
      <c r="CA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W223" s="26"/>
      <c r="CX223" s="26"/>
      <c r="CY223" s="26"/>
      <c r="CZ223" s="26"/>
      <c r="DD223" s="26"/>
      <c r="DE223" s="26"/>
      <c r="DG223" s="26"/>
      <c r="DH223" s="26"/>
      <c r="DI223" s="26"/>
      <c r="DJ223" s="26"/>
      <c r="DK223" s="26"/>
      <c r="DL223" s="26"/>
      <c r="DM223" s="26"/>
      <c r="DN223" s="26"/>
    </row>
    <row r="224" spans="3:118" s="22" customFormat="1" ht="12.75">
      <c r="C224" s="23"/>
      <c r="F224" s="24"/>
      <c r="G224" s="24"/>
      <c r="AB224" s="25"/>
      <c r="AC224" s="26"/>
      <c r="AD224" s="27"/>
      <c r="AI224" s="28"/>
      <c r="AJ224" s="26"/>
      <c r="AM224" s="26"/>
      <c r="AO224" s="26"/>
      <c r="AP224" s="29"/>
      <c r="AQ224" s="29"/>
      <c r="AR224" s="29"/>
      <c r="AS224" s="30"/>
      <c r="AT224" s="30"/>
      <c r="AU224" s="26"/>
      <c r="AV224" s="26"/>
      <c r="AW224" s="26"/>
      <c r="AX224" s="26"/>
      <c r="AY224" s="26"/>
      <c r="AZ224" s="26"/>
      <c r="BA224" s="26"/>
      <c r="BB224" s="26"/>
      <c r="BC224" s="26"/>
      <c r="BE224" s="26"/>
      <c r="BF224" s="26"/>
      <c r="BH224" s="26"/>
      <c r="BI224" s="26"/>
      <c r="BJ224" s="26"/>
      <c r="BM224" s="26"/>
      <c r="BN224" s="26"/>
      <c r="BO224" s="26"/>
      <c r="BP224" s="26"/>
      <c r="BR224" s="26"/>
      <c r="BX224" s="26"/>
      <c r="BY224" s="26"/>
      <c r="BZ224" s="26"/>
      <c r="CA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W224" s="26"/>
      <c r="CX224" s="26"/>
      <c r="CY224" s="26"/>
      <c r="CZ224" s="26"/>
      <c r="DD224" s="26"/>
      <c r="DE224" s="26"/>
      <c r="DG224" s="26"/>
      <c r="DH224" s="26"/>
      <c r="DI224" s="26"/>
      <c r="DJ224" s="26"/>
      <c r="DK224" s="26"/>
      <c r="DL224" s="26"/>
      <c r="DM224" s="26"/>
      <c r="DN224" s="26"/>
    </row>
    <row r="225" spans="3:118" s="22" customFormat="1" ht="12.75">
      <c r="C225" s="23"/>
      <c r="F225" s="24"/>
      <c r="G225" s="24"/>
      <c r="AB225" s="25"/>
      <c r="AC225" s="26"/>
      <c r="AD225" s="27"/>
      <c r="AI225" s="28"/>
      <c r="AJ225" s="26"/>
      <c r="AM225" s="26"/>
      <c r="AO225" s="26"/>
      <c r="AP225" s="29"/>
      <c r="AQ225" s="29"/>
      <c r="AR225" s="29"/>
      <c r="AS225" s="30"/>
      <c r="AT225" s="30"/>
      <c r="AU225" s="26"/>
      <c r="AV225" s="26"/>
      <c r="AW225" s="26"/>
      <c r="AX225" s="26"/>
      <c r="AY225" s="26"/>
      <c r="AZ225" s="26"/>
      <c r="BA225" s="26"/>
      <c r="BB225" s="26"/>
      <c r="BC225" s="26"/>
      <c r="BE225" s="26"/>
      <c r="BF225" s="26"/>
      <c r="BH225" s="26"/>
      <c r="BI225" s="26"/>
      <c r="BJ225" s="26"/>
      <c r="BM225" s="26"/>
      <c r="BN225" s="26"/>
      <c r="BO225" s="26"/>
      <c r="BP225" s="26"/>
      <c r="BR225" s="26"/>
      <c r="BX225" s="26"/>
      <c r="BY225" s="26"/>
      <c r="BZ225" s="26"/>
      <c r="CA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W225" s="26"/>
      <c r="CX225" s="26"/>
      <c r="CY225" s="26"/>
      <c r="CZ225" s="26"/>
      <c r="DD225" s="26"/>
      <c r="DE225" s="26"/>
      <c r="DG225" s="26"/>
      <c r="DH225" s="26"/>
      <c r="DI225" s="26"/>
      <c r="DJ225" s="26"/>
      <c r="DK225" s="26"/>
      <c r="DL225" s="26"/>
      <c r="DM225" s="26"/>
      <c r="DN225" s="26"/>
    </row>
    <row r="226" spans="3:118" s="22" customFormat="1" ht="12.75">
      <c r="C226" s="23"/>
      <c r="F226" s="24"/>
      <c r="G226" s="24"/>
      <c r="AB226" s="25"/>
      <c r="AC226" s="26"/>
      <c r="AD226" s="27"/>
      <c r="AI226" s="28"/>
      <c r="AJ226" s="26"/>
      <c r="AM226" s="26"/>
      <c r="AO226" s="26"/>
      <c r="AP226" s="29"/>
      <c r="AQ226" s="29"/>
      <c r="AR226" s="29"/>
      <c r="AS226" s="30"/>
      <c r="AT226" s="30"/>
      <c r="AU226" s="26"/>
      <c r="AV226" s="26"/>
      <c r="AW226" s="26"/>
      <c r="AX226" s="26"/>
      <c r="AY226" s="26"/>
      <c r="AZ226" s="26"/>
      <c r="BA226" s="26"/>
      <c r="BB226" s="26"/>
      <c r="BC226" s="26"/>
      <c r="BE226" s="26"/>
      <c r="BF226" s="26"/>
      <c r="BH226" s="26"/>
      <c r="BI226" s="26"/>
      <c r="BJ226" s="26"/>
      <c r="BM226" s="26"/>
      <c r="BN226" s="26"/>
      <c r="BO226" s="26"/>
      <c r="BP226" s="26"/>
      <c r="BR226" s="26"/>
      <c r="BX226" s="26"/>
      <c r="BY226" s="26"/>
      <c r="BZ226" s="26"/>
      <c r="CA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W226" s="26"/>
      <c r="CX226" s="26"/>
      <c r="CY226" s="26"/>
      <c r="CZ226" s="26"/>
      <c r="DD226" s="26"/>
      <c r="DE226" s="26"/>
      <c r="DG226" s="26"/>
      <c r="DH226" s="26"/>
      <c r="DI226" s="26"/>
      <c r="DJ226" s="26"/>
      <c r="DK226" s="26"/>
      <c r="DL226" s="26"/>
      <c r="DM226" s="26"/>
      <c r="DN226" s="26"/>
    </row>
    <row r="227" spans="3:118" s="22" customFormat="1" ht="12.75">
      <c r="C227" s="23"/>
      <c r="F227" s="24"/>
      <c r="G227" s="24"/>
      <c r="AB227" s="25"/>
      <c r="AC227" s="26"/>
      <c r="AD227" s="27"/>
      <c r="AI227" s="28"/>
      <c r="AJ227" s="26"/>
      <c r="AM227" s="26"/>
      <c r="AO227" s="26"/>
      <c r="AP227" s="29"/>
      <c r="AQ227" s="29"/>
      <c r="AR227" s="29"/>
      <c r="AS227" s="30"/>
      <c r="AT227" s="30"/>
      <c r="AU227" s="26"/>
      <c r="AV227" s="26"/>
      <c r="AW227" s="26"/>
      <c r="AX227" s="26"/>
      <c r="AY227" s="26"/>
      <c r="AZ227" s="26"/>
      <c r="BA227" s="26"/>
      <c r="BB227" s="26"/>
      <c r="BC227" s="26"/>
      <c r="BE227" s="26"/>
      <c r="BF227" s="26"/>
      <c r="BH227" s="26"/>
      <c r="BI227" s="26"/>
      <c r="BJ227" s="26"/>
      <c r="BM227" s="26"/>
      <c r="BN227" s="26"/>
      <c r="BO227" s="26"/>
      <c r="BP227" s="26"/>
      <c r="BR227" s="26"/>
      <c r="BX227" s="26"/>
      <c r="BY227" s="26"/>
      <c r="BZ227" s="26"/>
      <c r="CA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W227" s="26"/>
      <c r="CX227" s="26"/>
      <c r="CY227" s="26"/>
      <c r="CZ227" s="26"/>
      <c r="DD227" s="26"/>
      <c r="DE227" s="26"/>
      <c r="DG227" s="26"/>
      <c r="DH227" s="26"/>
      <c r="DI227" s="26"/>
      <c r="DJ227" s="26"/>
      <c r="DK227" s="26"/>
      <c r="DL227" s="26"/>
      <c r="DM227" s="26"/>
      <c r="DN227" s="26"/>
    </row>
    <row r="228" spans="3:118" s="22" customFormat="1" ht="12.75">
      <c r="C228" s="23"/>
      <c r="F228" s="24"/>
      <c r="G228" s="24"/>
      <c r="AB228" s="25"/>
      <c r="AC228" s="26"/>
      <c r="AD228" s="27"/>
      <c r="AI228" s="28"/>
      <c r="AJ228" s="26"/>
      <c r="AM228" s="26"/>
      <c r="AO228" s="26"/>
      <c r="AP228" s="29"/>
      <c r="AQ228" s="29"/>
      <c r="AR228" s="29"/>
      <c r="AS228" s="30"/>
      <c r="AT228" s="30"/>
      <c r="AU228" s="26"/>
      <c r="AV228" s="26"/>
      <c r="AW228" s="26"/>
      <c r="AX228" s="26"/>
      <c r="AY228" s="26"/>
      <c r="AZ228" s="26"/>
      <c r="BA228" s="26"/>
      <c r="BB228" s="26"/>
      <c r="BC228" s="26"/>
      <c r="BE228" s="26"/>
      <c r="BF228" s="26"/>
      <c r="BH228" s="26"/>
      <c r="BI228" s="26"/>
      <c r="BJ228" s="26"/>
      <c r="BM228" s="26"/>
      <c r="BN228" s="26"/>
      <c r="BO228" s="26"/>
      <c r="BP228" s="26"/>
      <c r="BR228" s="26"/>
      <c r="BX228" s="26"/>
      <c r="BY228" s="26"/>
      <c r="BZ228" s="26"/>
      <c r="CA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W228" s="26"/>
      <c r="CX228" s="26"/>
      <c r="CY228" s="26"/>
      <c r="CZ228" s="26"/>
      <c r="DD228" s="26"/>
      <c r="DE228" s="26"/>
      <c r="DG228" s="26"/>
      <c r="DH228" s="26"/>
      <c r="DI228" s="26"/>
      <c r="DJ228" s="26"/>
      <c r="DK228" s="26"/>
      <c r="DL228" s="26"/>
      <c r="DM228" s="26"/>
      <c r="DN228" s="26"/>
    </row>
    <row r="229" spans="3:118" s="22" customFormat="1" ht="12.75">
      <c r="C229" s="23"/>
      <c r="F229" s="24"/>
      <c r="G229" s="24"/>
      <c r="AB229" s="25"/>
      <c r="AC229" s="26"/>
      <c r="AD229" s="27"/>
      <c r="AI229" s="28"/>
      <c r="AJ229" s="26"/>
      <c r="AM229" s="26"/>
      <c r="AO229" s="26"/>
      <c r="AP229" s="29"/>
      <c r="AQ229" s="29"/>
      <c r="AR229" s="29"/>
      <c r="AS229" s="30"/>
      <c r="AT229" s="30"/>
      <c r="AU229" s="26"/>
      <c r="AV229" s="26"/>
      <c r="AW229" s="26"/>
      <c r="AX229" s="26"/>
      <c r="AY229" s="26"/>
      <c r="AZ229" s="26"/>
      <c r="BA229" s="26"/>
      <c r="BB229" s="26"/>
      <c r="BC229" s="26"/>
      <c r="BE229" s="26"/>
      <c r="BF229" s="26"/>
      <c r="BH229" s="26"/>
      <c r="BI229" s="26"/>
      <c r="BJ229" s="26"/>
      <c r="BM229" s="26"/>
      <c r="BN229" s="26"/>
      <c r="BO229" s="26"/>
      <c r="BP229" s="26"/>
      <c r="BR229" s="26"/>
      <c r="BX229" s="26"/>
      <c r="BY229" s="26"/>
      <c r="BZ229" s="26"/>
      <c r="CA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W229" s="26"/>
      <c r="CX229" s="26"/>
      <c r="CY229" s="26"/>
      <c r="CZ229" s="26"/>
      <c r="DD229" s="26"/>
      <c r="DE229" s="26"/>
      <c r="DG229" s="26"/>
      <c r="DH229" s="26"/>
      <c r="DI229" s="26"/>
      <c r="DJ229" s="26"/>
      <c r="DK229" s="26"/>
      <c r="DL229" s="26"/>
      <c r="DM229" s="26"/>
      <c r="DN229" s="26"/>
    </row>
    <row r="230" spans="3:118" s="22" customFormat="1" ht="12.75">
      <c r="C230" s="23"/>
      <c r="F230" s="24"/>
      <c r="G230" s="24"/>
      <c r="AB230" s="25"/>
      <c r="AC230" s="26"/>
      <c r="AD230" s="27"/>
      <c r="AI230" s="28"/>
      <c r="AJ230" s="26"/>
      <c r="AM230" s="26"/>
      <c r="AO230" s="26"/>
      <c r="AP230" s="29"/>
      <c r="AQ230" s="29"/>
      <c r="AR230" s="29"/>
      <c r="AS230" s="30"/>
      <c r="AT230" s="30"/>
      <c r="AU230" s="26"/>
      <c r="AV230" s="26"/>
      <c r="AW230" s="26"/>
      <c r="AX230" s="26"/>
      <c r="AY230" s="26"/>
      <c r="AZ230" s="26"/>
      <c r="BA230" s="26"/>
      <c r="BB230" s="26"/>
      <c r="BC230" s="26"/>
      <c r="BE230" s="26"/>
      <c r="BF230" s="26"/>
      <c r="BH230" s="26"/>
      <c r="BI230" s="26"/>
      <c r="BJ230" s="26"/>
      <c r="BM230" s="26"/>
      <c r="BN230" s="26"/>
      <c r="BO230" s="26"/>
      <c r="BP230" s="26"/>
      <c r="BR230" s="26"/>
      <c r="BX230" s="26"/>
      <c r="BY230" s="26"/>
      <c r="BZ230" s="26"/>
      <c r="CA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W230" s="26"/>
      <c r="CX230" s="26"/>
      <c r="CY230" s="26"/>
      <c r="CZ230" s="26"/>
      <c r="DD230" s="26"/>
      <c r="DE230" s="26"/>
      <c r="DG230" s="26"/>
      <c r="DH230" s="26"/>
      <c r="DI230" s="26"/>
      <c r="DJ230" s="26"/>
      <c r="DK230" s="26"/>
      <c r="DL230" s="26"/>
      <c r="DM230" s="26"/>
      <c r="DN230" s="26"/>
    </row>
    <row r="231" spans="3:118" s="22" customFormat="1" ht="12.75">
      <c r="C231" s="23"/>
      <c r="F231" s="24"/>
      <c r="G231" s="24"/>
      <c r="AB231" s="25"/>
      <c r="AC231" s="26"/>
      <c r="AD231" s="27"/>
      <c r="AI231" s="28"/>
      <c r="AJ231" s="26"/>
      <c r="AM231" s="26"/>
      <c r="AO231" s="26"/>
      <c r="AP231" s="29"/>
      <c r="AQ231" s="29"/>
      <c r="AR231" s="29"/>
      <c r="AS231" s="30"/>
      <c r="AT231" s="30"/>
      <c r="AU231" s="26"/>
      <c r="AV231" s="26"/>
      <c r="AW231" s="26"/>
      <c r="AX231" s="26"/>
      <c r="AY231" s="26"/>
      <c r="AZ231" s="26"/>
      <c r="BA231" s="26"/>
      <c r="BB231" s="26"/>
      <c r="BC231" s="26"/>
      <c r="BE231" s="26"/>
      <c r="BF231" s="26"/>
      <c r="BH231" s="26"/>
      <c r="BI231" s="26"/>
      <c r="BJ231" s="26"/>
      <c r="BM231" s="26"/>
      <c r="BN231" s="26"/>
      <c r="BO231" s="26"/>
      <c r="BP231" s="26"/>
      <c r="BR231" s="26"/>
      <c r="BX231" s="26"/>
      <c r="BY231" s="26"/>
      <c r="BZ231" s="26"/>
      <c r="CA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W231" s="26"/>
      <c r="CX231" s="26"/>
      <c r="CY231" s="26"/>
      <c r="CZ231" s="26"/>
      <c r="DD231" s="26"/>
      <c r="DE231" s="26"/>
      <c r="DG231" s="26"/>
      <c r="DH231" s="26"/>
      <c r="DI231" s="26"/>
      <c r="DJ231" s="26"/>
      <c r="DK231" s="26"/>
      <c r="DL231" s="26"/>
      <c r="DM231" s="26"/>
      <c r="DN231" s="26"/>
    </row>
    <row r="232" spans="3:118" s="22" customFormat="1" ht="12.75">
      <c r="C232" s="23"/>
      <c r="F232" s="24"/>
      <c r="G232" s="24"/>
      <c r="AB232" s="25"/>
      <c r="AC232" s="26"/>
      <c r="AD232" s="27"/>
      <c r="AI232" s="28"/>
      <c r="AJ232" s="26"/>
      <c r="AM232" s="26"/>
      <c r="AO232" s="26"/>
      <c r="AP232" s="29"/>
      <c r="AQ232" s="29"/>
      <c r="AR232" s="29"/>
      <c r="AS232" s="30"/>
      <c r="AT232" s="30"/>
      <c r="AU232" s="26"/>
      <c r="AV232" s="26"/>
      <c r="AW232" s="26"/>
      <c r="AX232" s="26"/>
      <c r="AY232" s="26"/>
      <c r="AZ232" s="26"/>
      <c r="BA232" s="26"/>
      <c r="BB232" s="26"/>
      <c r="BC232" s="26"/>
      <c r="BE232" s="26"/>
      <c r="BF232" s="26"/>
      <c r="BH232" s="26"/>
      <c r="BI232" s="26"/>
      <c r="BJ232" s="26"/>
      <c r="BM232" s="26"/>
      <c r="BN232" s="26"/>
      <c r="BO232" s="26"/>
      <c r="BP232" s="26"/>
      <c r="BR232" s="26"/>
      <c r="BX232" s="26"/>
      <c r="BY232" s="26"/>
      <c r="BZ232" s="26"/>
      <c r="CA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W232" s="26"/>
      <c r="CX232" s="26"/>
      <c r="CY232" s="26"/>
      <c r="CZ232" s="26"/>
      <c r="DD232" s="26"/>
      <c r="DE232" s="26"/>
      <c r="DG232" s="26"/>
      <c r="DH232" s="26"/>
      <c r="DI232" s="26"/>
      <c r="DJ232" s="26"/>
      <c r="DK232" s="26"/>
      <c r="DL232" s="26"/>
      <c r="DM232" s="26"/>
      <c r="DN232" s="26"/>
    </row>
    <row r="233" spans="3:118" s="22" customFormat="1" ht="12.75">
      <c r="C233" s="23"/>
      <c r="F233" s="24"/>
      <c r="G233" s="24"/>
      <c r="AB233" s="25"/>
      <c r="AC233" s="26"/>
      <c r="AD233" s="27"/>
      <c r="AI233" s="28"/>
      <c r="AJ233" s="26"/>
      <c r="AM233" s="26"/>
      <c r="AO233" s="26"/>
      <c r="AP233" s="29"/>
      <c r="AQ233" s="29"/>
      <c r="AR233" s="29"/>
      <c r="AS233" s="30"/>
      <c r="AT233" s="30"/>
      <c r="AU233" s="26"/>
      <c r="AV233" s="26"/>
      <c r="AW233" s="26"/>
      <c r="AX233" s="26"/>
      <c r="AY233" s="26"/>
      <c r="AZ233" s="26"/>
      <c r="BA233" s="26"/>
      <c r="BB233" s="26"/>
      <c r="BC233" s="26"/>
      <c r="BE233" s="26"/>
      <c r="BF233" s="26"/>
      <c r="BH233" s="26"/>
      <c r="BI233" s="26"/>
      <c r="BJ233" s="26"/>
      <c r="BM233" s="26"/>
      <c r="BN233" s="26"/>
      <c r="BO233" s="26"/>
      <c r="BP233" s="26"/>
      <c r="BR233" s="26"/>
      <c r="BX233" s="26"/>
      <c r="BY233" s="26"/>
      <c r="BZ233" s="26"/>
      <c r="CA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W233" s="26"/>
      <c r="CX233" s="26"/>
      <c r="CY233" s="26"/>
      <c r="CZ233" s="26"/>
      <c r="DD233" s="26"/>
      <c r="DE233" s="26"/>
      <c r="DG233" s="26"/>
      <c r="DH233" s="26"/>
      <c r="DI233" s="26"/>
      <c r="DJ233" s="26"/>
      <c r="DK233" s="26"/>
      <c r="DL233" s="26"/>
      <c r="DM233" s="26"/>
      <c r="DN233" s="26"/>
    </row>
    <row r="234" spans="3:118" s="22" customFormat="1" ht="12.75">
      <c r="C234" s="23"/>
      <c r="F234" s="24"/>
      <c r="G234" s="24"/>
      <c r="AB234" s="25"/>
      <c r="AC234" s="26"/>
      <c r="AD234" s="27"/>
      <c r="AI234" s="28"/>
      <c r="AJ234" s="26"/>
      <c r="AM234" s="26"/>
      <c r="AO234" s="26"/>
      <c r="AP234" s="29"/>
      <c r="AQ234" s="29"/>
      <c r="AR234" s="29"/>
      <c r="AS234" s="30"/>
      <c r="AT234" s="30"/>
      <c r="AU234" s="26"/>
      <c r="AV234" s="26"/>
      <c r="AW234" s="26"/>
      <c r="AX234" s="26"/>
      <c r="AY234" s="26"/>
      <c r="AZ234" s="26"/>
      <c r="BA234" s="26"/>
      <c r="BB234" s="26"/>
      <c r="BC234" s="26"/>
      <c r="BE234" s="26"/>
      <c r="BF234" s="26"/>
      <c r="BH234" s="26"/>
      <c r="BI234" s="26"/>
      <c r="BJ234" s="26"/>
      <c r="BM234" s="26"/>
      <c r="BN234" s="26"/>
      <c r="BO234" s="26"/>
      <c r="BP234" s="26"/>
      <c r="BR234" s="26"/>
      <c r="BX234" s="26"/>
      <c r="BY234" s="26"/>
      <c r="BZ234" s="26"/>
      <c r="CA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W234" s="26"/>
      <c r="CX234" s="26"/>
      <c r="CY234" s="26"/>
      <c r="CZ234" s="26"/>
      <c r="DD234" s="26"/>
      <c r="DE234" s="26"/>
      <c r="DG234" s="26"/>
      <c r="DH234" s="26"/>
      <c r="DI234" s="26"/>
      <c r="DJ234" s="26"/>
      <c r="DK234" s="26"/>
      <c r="DL234" s="26"/>
      <c r="DM234" s="26"/>
      <c r="DN234" s="26"/>
    </row>
    <row r="235" spans="3:118" s="22" customFormat="1" ht="12.75">
      <c r="C235" s="23"/>
      <c r="F235" s="24"/>
      <c r="G235" s="24"/>
      <c r="AB235" s="25"/>
      <c r="AC235" s="26"/>
      <c r="AD235" s="27"/>
      <c r="AI235" s="28"/>
      <c r="AJ235" s="26"/>
      <c r="AM235" s="26"/>
      <c r="AO235" s="26"/>
      <c r="AP235" s="29"/>
      <c r="AQ235" s="29"/>
      <c r="AR235" s="29"/>
      <c r="AS235" s="30"/>
      <c r="AT235" s="30"/>
      <c r="AU235" s="26"/>
      <c r="AV235" s="26"/>
      <c r="AW235" s="26"/>
      <c r="AX235" s="26"/>
      <c r="AY235" s="26"/>
      <c r="AZ235" s="26"/>
      <c r="BA235" s="26"/>
      <c r="BB235" s="26"/>
      <c r="BC235" s="26"/>
      <c r="BE235" s="26"/>
      <c r="BF235" s="26"/>
      <c r="BH235" s="26"/>
      <c r="BI235" s="26"/>
      <c r="BJ235" s="26"/>
      <c r="BM235" s="26"/>
      <c r="BN235" s="26"/>
      <c r="BO235" s="26"/>
      <c r="BP235" s="26"/>
      <c r="BR235" s="26"/>
      <c r="BX235" s="26"/>
      <c r="BY235" s="26"/>
      <c r="BZ235" s="26"/>
      <c r="CA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W235" s="26"/>
      <c r="CX235" s="26"/>
      <c r="CY235" s="26"/>
      <c r="CZ235" s="26"/>
      <c r="DD235" s="26"/>
      <c r="DE235" s="26"/>
      <c r="DG235" s="26"/>
      <c r="DH235" s="26"/>
      <c r="DI235" s="26"/>
      <c r="DJ235" s="26"/>
      <c r="DK235" s="26"/>
      <c r="DL235" s="26"/>
      <c r="DM235" s="26"/>
      <c r="DN235" s="26"/>
    </row>
    <row r="236" spans="3:118" s="22" customFormat="1" ht="12.75">
      <c r="C236" s="23"/>
      <c r="F236" s="24"/>
      <c r="G236" s="24"/>
      <c r="AB236" s="25"/>
      <c r="AC236" s="26"/>
      <c r="AD236" s="27"/>
      <c r="AI236" s="28"/>
      <c r="AJ236" s="26"/>
      <c r="AM236" s="26"/>
      <c r="AO236" s="26"/>
      <c r="AP236" s="29"/>
      <c r="AQ236" s="29"/>
      <c r="AR236" s="29"/>
      <c r="AS236" s="30"/>
      <c r="AT236" s="30"/>
      <c r="AU236" s="26"/>
      <c r="AV236" s="26"/>
      <c r="AW236" s="26"/>
      <c r="AX236" s="26"/>
      <c r="AY236" s="26"/>
      <c r="AZ236" s="26"/>
      <c r="BA236" s="26"/>
      <c r="BB236" s="26"/>
      <c r="BC236" s="26"/>
      <c r="BE236" s="26"/>
      <c r="BF236" s="26"/>
      <c r="BH236" s="26"/>
      <c r="BI236" s="26"/>
      <c r="BJ236" s="26"/>
      <c r="BM236" s="26"/>
      <c r="BN236" s="26"/>
      <c r="BO236" s="26"/>
      <c r="BP236" s="26"/>
      <c r="BR236" s="26"/>
      <c r="BX236" s="26"/>
      <c r="BY236" s="26"/>
      <c r="BZ236" s="26"/>
      <c r="CA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W236" s="26"/>
      <c r="CX236" s="26"/>
      <c r="CY236" s="26"/>
      <c r="CZ236" s="26"/>
      <c r="DD236" s="26"/>
      <c r="DE236" s="26"/>
      <c r="DG236" s="26"/>
      <c r="DH236" s="26"/>
      <c r="DI236" s="26"/>
      <c r="DJ236" s="26"/>
      <c r="DK236" s="26"/>
      <c r="DL236" s="26"/>
      <c r="DM236" s="26"/>
      <c r="DN236" s="26"/>
    </row>
    <row r="237" spans="3:118" s="22" customFormat="1" ht="12.75">
      <c r="C237" s="23"/>
      <c r="F237" s="24"/>
      <c r="G237" s="24"/>
      <c r="AB237" s="25"/>
      <c r="AC237" s="26"/>
      <c r="AD237" s="27"/>
      <c r="AI237" s="28"/>
      <c r="AJ237" s="26"/>
      <c r="AM237" s="26"/>
      <c r="AO237" s="26"/>
      <c r="AP237" s="29"/>
      <c r="AQ237" s="29"/>
      <c r="AR237" s="29"/>
      <c r="AS237" s="30"/>
      <c r="AT237" s="30"/>
      <c r="AU237" s="26"/>
      <c r="AV237" s="26"/>
      <c r="AW237" s="26"/>
      <c r="AX237" s="26"/>
      <c r="AY237" s="26"/>
      <c r="AZ237" s="26"/>
      <c r="BA237" s="26"/>
      <c r="BB237" s="26"/>
      <c r="BC237" s="26"/>
      <c r="BE237" s="26"/>
      <c r="BF237" s="26"/>
      <c r="BH237" s="26"/>
      <c r="BI237" s="26"/>
      <c r="BJ237" s="26"/>
      <c r="BM237" s="26"/>
      <c r="BN237" s="26"/>
      <c r="BO237" s="26"/>
      <c r="BP237" s="26"/>
      <c r="BR237" s="26"/>
      <c r="BX237" s="26"/>
      <c r="BY237" s="26"/>
      <c r="BZ237" s="26"/>
      <c r="CA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W237" s="26"/>
      <c r="CX237" s="26"/>
      <c r="CY237" s="26"/>
      <c r="CZ237" s="26"/>
      <c r="DD237" s="26"/>
      <c r="DE237" s="26"/>
      <c r="DG237" s="26"/>
      <c r="DH237" s="26"/>
      <c r="DI237" s="26"/>
      <c r="DJ237" s="26"/>
      <c r="DK237" s="26"/>
      <c r="DL237" s="26"/>
      <c r="DM237" s="26"/>
      <c r="DN237" s="26"/>
    </row>
    <row r="238" spans="3:118" s="22" customFormat="1" ht="12.75">
      <c r="C238" s="23"/>
      <c r="F238" s="24"/>
      <c r="G238" s="24"/>
      <c r="AB238" s="25"/>
      <c r="AC238" s="26"/>
      <c r="AD238" s="27"/>
      <c r="AI238" s="28"/>
      <c r="AJ238" s="26"/>
      <c r="AM238" s="26"/>
      <c r="AO238" s="26"/>
      <c r="AP238" s="29"/>
      <c r="AQ238" s="29"/>
      <c r="AR238" s="29"/>
      <c r="AS238" s="30"/>
      <c r="AT238" s="30"/>
      <c r="AU238" s="26"/>
      <c r="AV238" s="26"/>
      <c r="AW238" s="26"/>
      <c r="AX238" s="26"/>
      <c r="AY238" s="26"/>
      <c r="AZ238" s="26"/>
      <c r="BA238" s="26"/>
      <c r="BB238" s="26"/>
      <c r="BC238" s="26"/>
      <c r="BE238" s="26"/>
      <c r="BF238" s="26"/>
      <c r="BH238" s="26"/>
      <c r="BI238" s="26"/>
      <c r="BJ238" s="26"/>
      <c r="BM238" s="26"/>
      <c r="BN238" s="26"/>
      <c r="BO238" s="26"/>
      <c r="BP238" s="26"/>
      <c r="BR238" s="26"/>
      <c r="BX238" s="26"/>
      <c r="BY238" s="26"/>
      <c r="BZ238" s="26"/>
      <c r="CA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W238" s="26"/>
      <c r="CX238" s="26"/>
      <c r="CY238" s="26"/>
      <c r="CZ238" s="26"/>
      <c r="DD238" s="26"/>
      <c r="DE238" s="26"/>
      <c r="DG238" s="26"/>
      <c r="DH238" s="26"/>
      <c r="DI238" s="26"/>
      <c r="DJ238" s="26"/>
      <c r="DK238" s="26"/>
      <c r="DL238" s="26"/>
      <c r="DM238" s="26"/>
      <c r="DN238" s="26"/>
    </row>
    <row r="239" spans="3:118" s="22" customFormat="1" ht="12.75">
      <c r="C239" s="23"/>
      <c r="F239" s="24"/>
      <c r="G239" s="24"/>
      <c r="AB239" s="25"/>
      <c r="AC239" s="26"/>
      <c r="AD239" s="27"/>
      <c r="AI239" s="28"/>
      <c r="AJ239" s="26"/>
      <c r="AM239" s="26"/>
      <c r="AO239" s="26"/>
      <c r="AP239" s="29"/>
      <c r="AQ239" s="29"/>
      <c r="AR239" s="29"/>
      <c r="AS239" s="30"/>
      <c r="AT239" s="30"/>
      <c r="AU239" s="26"/>
      <c r="AV239" s="26"/>
      <c r="AW239" s="26"/>
      <c r="AX239" s="26"/>
      <c r="AY239" s="26"/>
      <c r="AZ239" s="26"/>
      <c r="BA239" s="26"/>
      <c r="BB239" s="26"/>
      <c r="BC239" s="26"/>
      <c r="BE239" s="26"/>
      <c r="BF239" s="26"/>
      <c r="BH239" s="26"/>
      <c r="BI239" s="26"/>
      <c r="BJ239" s="26"/>
      <c r="BM239" s="26"/>
      <c r="BN239" s="26"/>
      <c r="BO239" s="26"/>
      <c r="BP239" s="26"/>
      <c r="BR239" s="26"/>
      <c r="BX239" s="26"/>
      <c r="BY239" s="26"/>
      <c r="BZ239" s="26"/>
      <c r="CA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W239" s="26"/>
      <c r="CX239" s="26"/>
      <c r="CY239" s="26"/>
      <c r="CZ239" s="26"/>
      <c r="DD239" s="26"/>
      <c r="DE239" s="26"/>
      <c r="DG239" s="26"/>
      <c r="DH239" s="26"/>
      <c r="DI239" s="26"/>
      <c r="DJ239" s="26"/>
      <c r="DK239" s="26"/>
      <c r="DL239" s="26"/>
      <c r="DM239" s="26"/>
      <c r="DN239" s="26"/>
    </row>
    <row r="240" spans="3:118" s="22" customFormat="1" ht="12.75">
      <c r="C240" s="23"/>
      <c r="F240" s="24"/>
      <c r="G240" s="24"/>
      <c r="AB240" s="25"/>
      <c r="AC240" s="26"/>
      <c r="AD240" s="27"/>
      <c r="AI240" s="28"/>
      <c r="AJ240" s="26"/>
      <c r="AM240" s="26"/>
      <c r="AO240" s="26"/>
      <c r="AP240" s="29"/>
      <c r="AQ240" s="29"/>
      <c r="AR240" s="29"/>
      <c r="AS240" s="30"/>
      <c r="AT240" s="30"/>
      <c r="AU240" s="26"/>
      <c r="AV240" s="26"/>
      <c r="AW240" s="26"/>
      <c r="AX240" s="26"/>
      <c r="AY240" s="26"/>
      <c r="AZ240" s="26"/>
      <c r="BA240" s="26"/>
      <c r="BB240" s="26"/>
      <c r="BC240" s="26"/>
      <c r="BE240" s="26"/>
      <c r="BF240" s="26"/>
      <c r="BH240" s="26"/>
      <c r="BI240" s="26"/>
      <c r="BJ240" s="26"/>
      <c r="BM240" s="26"/>
      <c r="BN240" s="26"/>
      <c r="BO240" s="26"/>
      <c r="BP240" s="26"/>
      <c r="BR240" s="26"/>
      <c r="BX240" s="26"/>
      <c r="BY240" s="26"/>
      <c r="BZ240" s="26"/>
      <c r="CA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W240" s="26"/>
      <c r="CX240" s="26"/>
      <c r="CY240" s="26"/>
      <c r="CZ240" s="26"/>
      <c r="DD240" s="26"/>
      <c r="DE240" s="26"/>
      <c r="DG240" s="26"/>
      <c r="DH240" s="26"/>
      <c r="DI240" s="26"/>
      <c r="DJ240" s="26"/>
      <c r="DK240" s="26"/>
      <c r="DL240" s="26"/>
      <c r="DM240" s="26"/>
      <c r="DN240" s="26"/>
    </row>
    <row r="241" spans="3:118" s="22" customFormat="1" ht="12.75">
      <c r="C241" s="23"/>
      <c r="F241" s="24"/>
      <c r="G241" s="24"/>
      <c r="AB241" s="25"/>
      <c r="AC241" s="26"/>
      <c r="AD241" s="27"/>
      <c r="AI241" s="28"/>
      <c r="AJ241" s="26"/>
      <c r="AM241" s="26"/>
      <c r="AO241" s="26"/>
      <c r="AP241" s="29"/>
      <c r="AQ241" s="29"/>
      <c r="AR241" s="29"/>
      <c r="AS241" s="30"/>
      <c r="AT241" s="30"/>
      <c r="AU241" s="26"/>
      <c r="AV241" s="26"/>
      <c r="AW241" s="26"/>
      <c r="AX241" s="26"/>
      <c r="AY241" s="26"/>
      <c r="AZ241" s="26"/>
      <c r="BA241" s="26"/>
      <c r="BB241" s="26"/>
      <c r="BC241" s="26"/>
      <c r="BE241" s="26"/>
      <c r="BF241" s="26"/>
      <c r="BH241" s="26"/>
      <c r="BI241" s="26"/>
      <c r="BJ241" s="26"/>
      <c r="BM241" s="26"/>
      <c r="BN241" s="26"/>
      <c r="BO241" s="26"/>
      <c r="BP241" s="26"/>
      <c r="BR241" s="26"/>
      <c r="BX241" s="26"/>
      <c r="BY241" s="26"/>
      <c r="BZ241" s="26"/>
      <c r="CA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W241" s="26"/>
      <c r="CX241" s="26"/>
      <c r="CY241" s="26"/>
      <c r="CZ241" s="26"/>
      <c r="DD241" s="26"/>
      <c r="DE241" s="26"/>
      <c r="DG241" s="26"/>
      <c r="DH241" s="26"/>
      <c r="DI241" s="26"/>
      <c r="DJ241" s="26"/>
      <c r="DK241" s="26"/>
      <c r="DL241" s="26"/>
      <c r="DM241" s="26"/>
      <c r="DN241" s="26"/>
    </row>
    <row r="242" spans="3:118" s="22" customFormat="1" ht="12.75">
      <c r="C242" s="23"/>
      <c r="F242" s="24"/>
      <c r="G242" s="24"/>
      <c r="AB242" s="25"/>
      <c r="AC242" s="26"/>
      <c r="AD242" s="27"/>
      <c r="AI242" s="28"/>
      <c r="AJ242" s="26"/>
      <c r="AM242" s="26"/>
      <c r="AO242" s="26"/>
      <c r="AP242" s="29"/>
      <c r="AQ242" s="29"/>
      <c r="AR242" s="29"/>
      <c r="AS242" s="30"/>
      <c r="AT242" s="30"/>
      <c r="AU242" s="26"/>
      <c r="AV242" s="26"/>
      <c r="AW242" s="26"/>
      <c r="AX242" s="26"/>
      <c r="AY242" s="26"/>
      <c r="AZ242" s="26"/>
      <c r="BA242" s="26"/>
      <c r="BB242" s="26"/>
      <c r="BC242" s="26"/>
      <c r="BE242" s="26"/>
      <c r="BF242" s="26"/>
      <c r="BH242" s="26"/>
      <c r="BI242" s="26"/>
      <c r="BJ242" s="26"/>
      <c r="BM242" s="26"/>
      <c r="BN242" s="26"/>
      <c r="BO242" s="26"/>
      <c r="BP242" s="26"/>
      <c r="BR242" s="26"/>
      <c r="BX242" s="26"/>
      <c r="BY242" s="26"/>
      <c r="BZ242" s="26"/>
      <c r="CA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W242" s="26"/>
      <c r="CX242" s="26"/>
      <c r="CY242" s="26"/>
      <c r="CZ242" s="26"/>
      <c r="DD242" s="26"/>
      <c r="DE242" s="26"/>
      <c r="DG242" s="26"/>
      <c r="DH242" s="26"/>
      <c r="DI242" s="26"/>
      <c r="DJ242" s="26"/>
      <c r="DK242" s="26"/>
      <c r="DL242" s="26"/>
      <c r="DM242" s="26"/>
      <c r="DN242" s="26"/>
    </row>
    <row r="243" spans="3:118" s="22" customFormat="1" ht="12.75">
      <c r="C243" s="23"/>
      <c r="F243" s="24"/>
      <c r="G243" s="24"/>
      <c r="AB243" s="25"/>
      <c r="AC243" s="26"/>
      <c r="AD243" s="27"/>
      <c r="AI243" s="28"/>
      <c r="AJ243" s="26"/>
      <c r="AM243" s="26"/>
      <c r="AO243" s="26"/>
      <c r="AP243" s="29"/>
      <c r="AQ243" s="29"/>
      <c r="AR243" s="29"/>
      <c r="AS243" s="30"/>
      <c r="AT243" s="30"/>
      <c r="AU243" s="26"/>
      <c r="AV243" s="26"/>
      <c r="AW243" s="26"/>
      <c r="AX243" s="26"/>
      <c r="AY243" s="26"/>
      <c r="AZ243" s="26"/>
      <c r="BA243" s="26"/>
      <c r="BB243" s="26"/>
      <c r="BC243" s="26"/>
      <c r="BE243" s="26"/>
      <c r="BF243" s="26"/>
      <c r="BH243" s="26"/>
      <c r="BI243" s="26"/>
      <c r="BJ243" s="26"/>
      <c r="BM243" s="26"/>
      <c r="BN243" s="26"/>
      <c r="BO243" s="26"/>
      <c r="BP243" s="26"/>
      <c r="BR243" s="26"/>
      <c r="BX243" s="26"/>
      <c r="BY243" s="26"/>
      <c r="BZ243" s="26"/>
      <c r="CA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W243" s="26"/>
      <c r="CX243" s="26"/>
      <c r="CY243" s="26"/>
      <c r="CZ243" s="26"/>
      <c r="DD243" s="26"/>
      <c r="DE243" s="26"/>
      <c r="DG243" s="26"/>
      <c r="DH243" s="26"/>
      <c r="DI243" s="26"/>
      <c r="DJ243" s="26"/>
      <c r="DK243" s="26"/>
      <c r="DL243" s="26"/>
      <c r="DM243" s="26"/>
      <c r="DN243" s="26"/>
    </row>
    <row r="244" spans="3:118" s="22" customFormat="1" ht="12.75">
      <c r="C244" s="23"/>
      <c r="F244" s="24"/>
      <c r="G244" s="24"/>
      <c r="AB244" s="25"/>
      <c r="AC244" s="26"/>
      <c r="AD244" s="27"/>
      <c r="AI244" s="28"/>
      <c r="AJ244" s="26"/>
      <c r="AM244" s="26"/>
      <c r="AO244" s="26"/>
      <c r="AP244" s="29"/>
      <c r="AQ244" s="29"/>
      <c r="AR244" s="29"/>
      <c r="AS244" s="30"/>
      <c r="AT244" s="30"/>
      <c r="AU244" s="26"/>
      <c r="AV244" s="26"/>
      <c r="AW244" s="26"/>
      <c r="AX244" s="26"/>
      <c r="AY244" s="26"/>
      <c r="AZ244" s="26"/>
      <c r="BA244" s="26"/>
      <c r="BB244" s="26"/>
      <c r="BC244" s="26"/>
      <c r="BE244" s="26"/>
      <c r="BF244" s="26"/>
      <c r="BH244" s="26"/>
      <c r="BI244" s="26"/>
      <c r="BJ244" s="26"/>
      <c r="BM244" s="26"/>
      <c r="BN244" s="26"/>
      <c r="BO244" s="26"/>
      <c r="BP244" s="26"/>
      <c r="BR244" s="26"/>
      <c r="BX244" s="26"/>
      <c r="BY244" s="26"/>
      <c r="BZ244" s="26"/>
      <c r="CA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W244" s="26"/>
      <c r="CX244" s="26"/>
      <c r="CY244" s="26"/>
      <c r="CZ244" s="26"/>
      <c r="DD244" s="26"/>
      <c r="DE244" s="26"/>
      <c r="DG244" s="26"/>
      <c r="DH244" s="26"/>
      <c r="DI244" s="26"/>
      <c r="DJ244" s="26"/>
      <c r="DK244" s="26"/>
      <c r="DL244" s="26"/>
      <c r="DM244" s="26"/>
      <c r="DN244" s="26"/>
    </row>
    <row r="245" spans="3:118" s="22" customFormat="1" ht="12.75">
      <c r="C245" s="23"/>
      <c r="F245" s="24"/>
      <c r="G245" s="24"/>
      <c r="AB245" s="25"/>
      <c r="AC245" s="26"/>
      <c r="AD245" s="27"/>
      <c r="AI245" s="28"/>
      <c r="AJ245" s="26"/>
      <c r="AM245" s="26"/>
      <c r="AO245" s="26"/>
      <c r="AP245" s="29"/>
      <c r="AQ245" s="29"/>
      <c r="AR245" s="29"/>
      <c r="AS245" s="30"/>
      <c r="AT245" s="30"/>
      <c r="AU245" s="26"/>
      <c r="AV245" s="26"/>
      <c r="AW245" s="26"/>
      <c r="AX245" s="26"/>
      <c r="AY245" s="26"/>
      <c r="AZ245" s="26"/>
      <c r="BA245" s="26"/>
      <c r="BB245" s="26"/>
      <c r="BC245" s="26"/>
      <c r="BE245" s="26"/>
      <c r="BF245" s="26"/>
      <c r="BH245" s="26"/>
      <c r="BI245" s="26"/>
      <c r="BJ245" s="26"/>
      <c r="BM245" s="26"/>
      <c r="BN245" s="26"/>
      <c r="BO245" s="26"/>
      <c r="BP245" s="26"/>
      <c r="BR245" s="26"/>
      <c r="BX245" s="26"/>
      <c r="BY245" s="26"/>
      <c r="BZ245" s="26"/>
      <c r="CA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W245" s="26"/>
      <c r="CX245" s="26"/>
      <c r="CY245" s="26"/>
      <c r="CZ245" s="26"/>
      <c r="DD245" s="26"/>
      <c r="DE245" s="26"/>
      <c r="DG245" s="26"/>
      <c r="DH245" s="26"/>
      <c r="DI245" s="26"/>
      <c r="DJ245" s="26"/>
      <c r="DK245" s="26"/>
      <c r="DL245" s="26"/>
      <c r="DM245" s="26"/>
      <c r="DN245" s="26"/>
    </row>
    <row r="246" spans="3:118" s="22" customFormat="1" ht="12.75">
      <c r="C246" s="23"/>
      <c r="F246" s="24"/>
      <c r="G246" s="24"/>
      <c r="AB246" s="25"/>
      <c r="AC246" s="26"/>
      <c r="AD246" s="27"/>
      <c r="AI246" s="28"/>
      <c r="AJ246" s="26"/>
      <c r="AM246" s="26"/>
      <c r="AO246" s="26"/>
      <c r="AP246" s="29"/>
      <c r="AQ246" s="29"/>
      <c r="AR246" s="29"/>
      <c r="AS246" s="30"/>
      <c r="AT246" s="30"/>
      <c r="AU246" s="26"/>
      <c r="AV246" s="26"/>
      <c r="AW246" s="26"/>
      <c r="AX246" s="26"/>
      <c r="AY246" s="26"/>
      <c r="AZ246" s="26"/>
      <c r="BA246" s="26"/>
      <c r="BB246" s="26"/>
      <c r="BC246" s="26"/>
      <c r="BE246" s="26"/>
      <c r="BF246" s="26"/>
      <c r="BH246" s="26"/>
      <c r="BI246" s="26"/>
      <c r="BJ246" s="26"/>
      <c r="BM246" s="26"/>
      <c r="BN246" s="26"/>
      <c r="BO246" s="26"/>
      <c r="BP246" s="26"/>
      <c r="BR246" s="26"/>
      <c r="BX246" s="26"/>
      <c r="BY246" s="26"/>
      <c r="BZ246" s="26"/>
      <c r="CA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W246" s="26"/>
      <c r="CX246" s="26"/>
      <c r="CY246" s="26"/>
      <c r="CZ246" s="26"/>
      <c r="DD246" s="26"/>
      <c r="DE246" s="26"/>
      <c r="DG246" s="26"/>
      <c r="DH246" s="26"/>
      <c r="DI246" s="26"/>
      <c r="DJ246" s="26"/>
      <c r="DK246" s="26"/>
      <c r="DL246" s="26"/>
      <c r="DM246" s="26"/>
      <c r="DN246" s="26"/>
    </row>
    <row r="247" spans="3:118" s="22" customFormat="1" ht="12.75">
      <c r="C247" s="23"/>
      <c r="F247" s="24"/>
      <c r="G247" s="24"/>
      <c r="AB247" s="25"/>
      <c r="AC247" s="26"/>
      <c r="AD247" s="27"/>
      <c r="AI247" s="28"/>
      <c r="AJ247" s="26"/>
      <c r="AM247" s="26"/>
      <c r="AO247" s="26"/>
      <c r="AP247" s="29"/>
      <c r="AQ247" s="29"/>
      <c r="AR247" s="29"/>
      <c r="AS247" s="30"/>
      <c r="AT247" s="30"/>
      <c r="AU247" s="26"/>
      <c r="AV247" s="26"/>
      <c r="AW247" s="26"/>
      <c r="AX247" s="26"/>
      <c r="AY247" s="26"/>
      <c r="AZ247" s="26"/>
      <c r="BA247" s="26"/>
      <c r="BB247" s="26"/>
      <c r="BC247" s="26"/>
      <c r="BE247" s="26"/>
      <c r="BF247" s="26"/>
      <c r="BH247" s="26"/>
      <c r="BI247" s="26"/>
      <c r="BJ247" s="26"/>
      <c r="BM247" s="26"/>
      <c r="BN247" s="26"/>
      <c r="BO247" s="26"/>
      <c r="BP247" s="26"/>
      <c r="BR247" s="26"/>
      <c r="BX247" s="26"/>
      <c r="BY247" s="26"/>
      <c r="BZ247" s="26"/>
      <c r="CA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W247" s="26"/>
      <c r="CX247" s="26"/>
      <c r="CY247" s="26"/>
      <c r="CZ247" s="26"/>
      <c r="DD247" s="26"/>
      <c r="DE247" s="26"/>
      <c r="DG247" s="26"/>
      <c r="DH247" s="26"/>
      <c r="DI247" s="26"/>
      <c r="DJ247" s="26"/>
      <c r="DK247" s="26"/>
      <c r="DL247" s="26"/>
      <c r="DM247" s="26"/>
      <c r="DN247" s="26"/>
    </row>
    <row r="248" spans="3:118" s="22" customFormat="1" ht="12.75">
      <c r="C248" s="23"/>
      <c r="F248" s="24"/>
      <c r="G248" s="24"/>
      <c r="AB248" s="25"/>
      <c r="AC248" s="26"/>
      <c r="AD248" s="27"/>
      <c r="AI248" s="28"/>
      <c r="AJ248" s="26"/>
      <c r="AM248" s="26"/>
      <c r="AO248" s="26"/>
      <c r="AP248" s="29"/>
      <c r="AQ248" s="29"/>
      <c r="AR248" s="29"/>
      <c r="AS248" s="30"/>
      <c r="AT248" s="30"/>
      <c r="AU248" s="26"/>
      <c r="AV248" s="26"/>
      <c r="AW248" s="26"/>
      <c r="AX248" s="26"/>
      <c r="AY248" s="26"/>
      <c r="AZ248" s="26"/>
      <c r="BA248" s="26"/>
      <c r="BB248" s="26"/>
      <c r="BC248" s="26"/>
      <c r="BE248" s="26"/>
      <c r="BF248" s="26"/>
      <c r="BH248" s="26"/>
      <c r="BI248" s="26"/>
      <c r="BJ248" s="26"/>
      <c r="BM248" s="26"/>
      <c r="BN248" s="26"/>
      <c r="BO248" s="26"/>
      <c r="BP248" s="26"/>
      <c r="BR248" s="26"/>
      <c r="BX248" s="26"/>
      <c r="BY248" s="26"/>
      <c r="BZ248" s="26"/>
      <c r="CA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W248" s="26"/>
      <c r="CX248" s="26"/>
      <c r="CY248" s="26"/>
      <c r="CZ248" s="26"/>
      <c r="DD248" s="26"/>
      <c r="DE248" s="26"/>
      <c r="DG248" s="26"/>
      <c r="DH248" s="26"/>
      <c r="DI248" s="26"/>
      <c r="DJ248" s="26"/>
      <c r="DK248" s="26"/>
      <c r="DL248" s="26"/>
      <c r="DM248" s="26"/>
      <c r="DN248" s="26"/>
    </row>
    <row r="249" spans="3:118" s="22" customFormat="1" ht="12.75">
      <c r="C249" s="23"/>
      <c r="F249" s="24"/>
      <c r="G249" s="24"/>
      <c r="AB249" s="25"/>
      <c r="AC249" s="26"/>
      <c r="AD249" s="27"/>
      <c r="AI249" s="28"/>
      <c r="AJ249" s="26"/>
      <c r="AM249" s="26"/>
      <c r="AO249" s="26"/>
      <c r="AP249" s="29"/>
      <c r="AQ249" s="29"/>
      <c r="AR249" s="29"/>
      <c r="AS249" s="30"/>
      <c r="AT249" s="30"/>
      <c r="AU249" s="26"/>
      <c r="AV249" s="26"/>
      <c r="AW249" s="26"/>
      <c r="AX249" s="26"/>
      <c r="AY249" s="26"/>
      <c r="AZ249" s="26"/>
      <c r="BA249" s="26"/>
      <c r="BB249" s="26"/>
      <c r="BC249" s="26"/>
      <c r="BE249" s="26"/>
      <c r="BF249" s="26"/>
      <c r="BH249" s="26"/>
      <c r="BI249" s="26"/>
      <c r="BJ249" s="26"/>
      <c r="BM249" s="26"/>
      <c r="BN249" s="26"/>
      <c r="BO249" s="26"/>
      <c r="BP249" s="26"/>
      <c r="BR249" s="26"/>
      <c r="BX249" s="26"/>
      <c r="BY249" s="26"/>
      <c r="BZ249" s="26"/>
      <c r="CA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W249" s="26"/>
      <c r="CX249" s="26"/>
      <c r="CY249" s="26"/>
      <c r="CZ249" s="26"/>
      <c r="DD249" s="26"/>
      <c r="DE249" s="26"/>
      <c r="DG249" s="26"/>
      <c r="DH249" s="26"/>
      <c r="DI249" s="26"/>
      <c r="DJ249" s="26"/>
      <c r="DK249" s="26"/>
      <c r="DL249" s="26"/>
      <c r="DM249" s="26"/>
      <c r="DN249" s="26"/>
    </row>
    <row r="250" spans="3:118" s="22" customFormat="1" ht="12.75">
      <c r="C250" s="23"/>
      <c r="F250" s="24"/>
      <c r="G250" s="24"/>
      <c r="AB250" s="25"/>
      <c r="AC250" s="26"/>
      <c r="AD250" s="27"/>
      <c r="AI250" s="28"/>
      <c r="AJ250" s="26"/>
      <c r="AM250" s="26"/>
      <c r="AO250" s="26"/>
      <c r="AP250" s="29"/>
      <c r="AQ250" s="29"/>
      <c r="AR250" s="29"/>
      <c r="AS250" s="30"/>
      <c r="AT250" s="30"/>
      <c r="AU250" s="26"/>
      <c r="AV250" s="26"/>
      <c r="AW250" s="26"/>
      <c r="AX250" s="26"/>
      <c r="AY250" s="26"/>
      <c r="AZ250" s="26"/>
      <c r="BA250" s="26"/>
      <c r="BB250" s="26"/>
      <c r="BC250" s="26"/>
      <c r="BE250" s="26"/>
      <c r="BF250" s="26"/>
      <c r="BH250" s="26"/>
      <c r="BI250" s="26"/>
      <c r="BJ250" s="26"/>
      <c r="BM250" s="26"/>
      <c r="BN250" s="26"/>
      <c r="BO250" s="26"/>
      <c r="BP250" s="26"/>
      <c r="BR250" s="26"/>
      <c r="BX250" s="26"/>
      <c r="BY250" s="26"/>
      <c r="BZ250" s="26"/>
      <c r="CA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W250" s="26"/>
      <c r="CX250" s="26"/>
      <c r="CY250" s="26"/>
      <c r="CZ250" s="26"/>
      <c r="DD250" s="26"/>
      <c r="DE250" s="26"/>
      <c r="DG250" s="26"/>
      <c r="DH250" s="26"/>
      <c r="DI250" s="26"/>
      <c r="DJ250" s="26"/>
      <c r="DK250" s="26"/>
      <c r="DL250" s="26"/>
      <c r="DM250" s="26"/>
      <c r="DN250" s="26"/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59"/>
  <sheetViews>
    <sheetView zoomScale="75" zoomScaleNormal="75" workbookViewId="0" topLeftCell="A1">
      <selection activeCell="C3" sqref="C3"/>
    </sheetView>
  </sheetViews>
  <sheetFormatPr defaultColWidth="11.421875" defaultRowHeight="12.75"/>
  <cols>
    <col min="3" max="3" width="16.28125" style="0" customWidth="1"/>
  </cols>
  <sheetData>
    <row r="1" s="54" customFormat="1" ht="12.75"/>
    <row r="2" spans="3:7" s="54" customFormat="1" ht="15.75">
      <c r="C2" s="18" t="s">
        <v>86</v>
      </c>
      <c r="D2" s="19"/>
      <c r="E2" s="19"/>
      <c r="F2" s="19"/>
      <c r="G2" s="20" t="s">
        <v>84</v>
      </c>
    </row>
    <row r="3" spans="3:7" s="54" customFormat="1" ht="12.75">
      <c r="C3" s="21" t="s">
        <v>85</v>
      </c>
      <c r="D3" s="21">
        <v>2004</v>
      </c>
      <c r="E3" s="19"/>
      <c r="F3" s="19"/>
      <c r="G3" s="19"/>
    </row>
    <row r="4" s="54" customFormat="1" ht="12.75"/>
    <row r="5" spans="1:256" ht="12.75">
      <c r="A5" s="54"/>
      <c r="B5" s="54"/>
      <c r="C5" s="59" t="s">
        <v>47</v>
      </c>
      <c r="D5" s="11" t="s">
        <v>65</v>
      </c>
      <c r="E5" s="11" t="s">
        <v>65</v>
      </c>
      <c r="F5" s="11" t="s">
        <v>65</v>
      </c>
      <c r="G5" s="11" t="s">
        <v>65</v>
      </c>
      <c r="H5" s="11" t="s">
        <v>65</v>
      </c>
      <c r="I5" s="11" t="s">
        <v>65</v>
      </c>
      <c r="J5" s="11" t="s">
        <v>65</v>
      </c>
      <c r="K5" s="11" t="s">
        <v>65</v>
      </c>
      <c r="L5" s="11" t="s">
        <v>65</v>
      </c>
      <c r="M5" s="11" t="s">
        <v>65</v>
      </c>
      <c r="N5" s="11" t="s">
        <v>65</v>
      </c>
      <c r="O5" s="11" t="s">
        <v>65</v>
      </c>
      <c r="P5" s="11" t="s">
        <v>65</v>
      </c>
      <c r="Q5" s="11" t="s">
        <v>65</v>
      </c>
      <c r="R5" s="11" t="s">
        <v>65</v>
      </c>
      <c r="S5" s="11" t="s">
        <v>65</v>
      </c>
      <c r="T5" s="11" t="s">
        <v>65</v>
      </c>
      <c r="U5" s="11" t="s">
        <v>65</v>
      </c>
      <c r="V5" s="11" t="s">
        <v>65</v>
      </c>
      <c r="W5" s="11" t="s">
        <v>65</v>
      </c>
      <c r="X5" s="11" t="s">
        <v>66</v>
      </c>
      <c r="Y5" s="11" t="s">
        <v>66</v>
      </c>
      <c r="Z5" s="11" t="s">
        <v>66</v>
      </c>
      <c r="AA5" s="11" t="s">
        <v>66</v>
      </c>
      <c r="AB5" s="11" t="s">
        <v>66</v>
      </c>
      <c r="AC5" s="11" t="s">
        <v>66</v>
      </c>
      <c r="AD5" s="11" t="s">
        <v>66</v>
      </c>
      <c r="AE5" s="11" t="s">
        <v>66</v>
      </c>
      <c r="AF5" s="11" t="s">
        <v>66</v>
      </c>
      <c r="AG5" s="11" t="s">
        <v>66</v>
      </c>
      <c r="AH5" s="11" t="s">
        <v>66</v>
      </c>
      <c r="AI5" s="11" t="s">
        <v>66</v>
      </c>
      <c r="AJ5" s="11" t="s">
        <v>66</v>
      </c>
      <c r="AK5" s="11" t="s">
        <v>66</v>
      </c>
      <c r="AL5" s="11" t="s">
        <v>66</v>
      </c>
      <c r="AM5" s="11" t="s">
        <v>66</v>
      </c>
      <c r="AN5" s="11" t="s">
        <v>66</v>
      </c>
      <c r="AO5" s="11" t="s">
        <v>66</v>
      </c>
      <c r="AP5" s="11" t="s">
        <v>66</v>
      </c>
      <c r="AQ5" s="11" t="s">
        <v>66</v>
      </c>
      <c r="AR5" s="11" t="s">
        <v>66</v>
      </c>
      <c r="AS5" s="11" t="s">
        <v>66</v>
      </c>
      <c r="AT5" s="11" t="s">
        <v>66</v>
      </c>
      <c r="AU5" s="11" t="s">
        <v>66</v>
      </c>
      <c r="AV5" s="11" t="s">
        <v>66</v>
      </c>
      <c r="AW5" s="11" t="s">
        <v>66</v>
      </c>
      <c r="AX5" s="11" t="s">
        <v>66</v>
      </c>
      <c r="AY5" s="11" t="s">
        <v>20</v>
      </c>
      <c r="AZ5" s="11" t="s">
        <v>20</v>
      </c>
      <c r="BA5" s="11" t="s">
        <v>20</v>
      </c>
      <c r="BB5" s="11" t="s">
        <v>20</v>
      </c>
      <c r="BC5" s="11" t="s">
        <v>20</v>
      </c>
      <c r="BD5" s="11" t="s">
        <v>20</v>
      </c>
      <c r="BE5" s="11" t="s">
        <v>20</v>
      </c>
      <c r="BF5" s="11" t="s">
        <v>20</v>
      </c>
      <c r="BG5" s="11" t="s">
        <v>20</v>
      </c>
      <c r="BH5" s="11" t="s">
        <v>20</v>
      </c>
      <c r="BI5" s="11" t="s">
        <v>20</v>
      </c>
      <c r="BJ5" s="11" t="s">
        <v>20</v>
      </c>
      <c r="BK5" s="11" t="s">
        <v>20</v>
      </c>
      <c r="BL5" s="11" t="s">
        <v>20</v>
      </c>
      <c r="BM5" s="11" t="s">
        <v>20</v>
      </c>
      <c r="BN5" s="11" t="s">
        <v>20</v>
      </c>
      <c r="BO5" s="11" t="s">
        <v>20</v>
      </c>
      <c r="BP5" s="11" t="s">
        <v>20</v>
      </c>
      <c r="BQ5" s="11" t="s">
        <v>20</v>
      </c>
      <c r="BR5" s="11" t="s">
        <v>20</v>
      </c>
      <c r="BS5" s="11" t="s">
        <v>20</v>
      </c>
      <c r="BT5" s="11" t="s">
        <v>20</v>
      </c>
      <c r="BU5" s="11" t="s">
        <v>20</v>
      </c>
      <c r="BV5" s="11" t="s">
        <v>20</v>
      </c>
      <c r="BW5" s="11" t="s">
        <v>20</v>
      </c>
      <c r="BX5" s="11" t="s">
        <v>20</v>
      </c>
      <c r="BY5" s="11" t="s">
        <v>20</v>
      </c>
      <c r="BZ5" s="11" t="s">
        <v>20</v>
      </c>
      <c r="CA5" s="11" t="s">
        <v>20</v>
      </c>
      <c r="CB5" s="11" t="s">
        <v>20</v>
      </c>
      <c r="CC5" s="11" t="s">
        <v>20</v>
      </c>
      <c r="CD5" s="11" t="s">
        <v>20</v>
      </c>
      <c r="CE5" s="11" t="s">
        <v>20</v>
      </c>
      <c r="CF5" s="11" t="s">
        <v>20</v>
      </c>
      <c r="CG5" s="11" t="s">
        <v>20</v>
      </c>
      <c r="CH5" s="11" t="s">
        <v>20</v>
      </c>
      <c r="CI5" s="11" t="s">
        <v>26</v>
      </c>
      <c r="CJ5" s="11" t="s">
        <v>26</v>
      </c>
      <c r="CK5" s="11" t="s">
        <v>26</v>
      </c>
      <c r="CL5" s="11" t="s">
        <v>26</v>
      </c>
      <c r="CM5" s="11" t="s">
        <v>26</v>
      </c>
      <c r="CN5" s="11" t="s">
        <v>26</v>
      </c>
      <c r="CO5" s="11" t="s">
        <v>26</v>
      </c>
      <c r="CP5" s="11" t="s">
        <v>26</v>
      </c>
      <c r="CQ5" s="11" t="s">
        <v>26</v>
      </c>
      <c r="CR5" s="11" t="s">
        <v>26</v>
      </c>
      <c r="CS5" s="11" t="s">
        <v>26</v>
      </c>
      <c r="CT5" s="11" t="s">
        <v>26</v>
      </c>
      <c r="CU5" s="11" t="s">
        <v>26</v>
      </c>
      <c r="CV5" s="11" t="s">
        <v>26</v>
      </c>
      <c r="CW5" s="11" t="s">
        <v>26</v>
      </c>
      <c r="CX5" s="11" t="s">
        <v>26</v>
      </c>
      <c r="CY5" s="11" t="s">
        <v>26</v>
      </c>
      <c r="CZ5" s="11" t="s">
        <v>26</v>
      </c>
      <c r="DA5" s="11" t="s">
        <v>26</v>
      </c>
      <c r="DB5" s="11" t="s">
        <v>26</v>
      </c>
      <c r="DC5" s="11" t="s">
        <v>26</v>
      </c>
      <c r="DD5" s="11" t="s">
        <v>26</v>
      </c>
      <c r="DE5" s="11" t="s">
        <v>26</v>
      </c>
      <c r="DF5" s="11" t="s">
        <v>26</v>
      </c>
      <c r="DG5" s="11" t="s">
        <v>26</v>
      </c>
      <c r="DH5" s="11" t="s">
        <v>26</v>
      </c>
      <c r="DI5" s="11" t="s">
        <v>26</v>
      </c>
      <c r="DJ5" s="11" t="s">
        <v>26</v>
      </c>
      <c r="DK5" s="11" t="s">
        <v>26</v>
      </c>
      <c r="DL5" s="11" t="s">
        <v>26</v>
      </c>
      <c r="DM5" s="11" t="s">
        <v>26</v>
      </c>
      <c r="DN5" s="11" t="s">
        <v>26</v>
      </c>
      <c r="DO5" s="11" t="s">
        <v>26</v>
      </c>
      <c r="DP5" s="11" t="s">
        <v>26</v>
      </c>
      <c r="DQ5" s="11" t="s">
        <v>26</v>
      </c>
      <c r="DR5" s="11" t="s">
        <v>26</v>
      </c>
      <c r="DS5" s="11" t="s">
        <v>26</v>
      </c>
      <c r="DT5" s="11" t="s">
        <v>26</v>
      </c>
      <c r="DU5" s="11" t="s">
        <v>26</v>
      </c>
      <c r="DV5" s="11" t="s">
        <v>67</v>
      </c>
      <c r="DW5" s="11" t="s">
        <v>67</v>
      </c>
      <c r="DX5" s="11" t="s">
        <v>67</v>
      </c>
      <c r="DY5" s="11" t="s">
        <v>67</v>
      </c>
      <c r="DZ5" s="11" t="s">
        <v>67</v>
      </c>
      <c r="EA5" s="11" t="s">
        <v>67</v>
      </c>
      <c r="EB5" s="11" t="s">
        <v>67</v>
      </c>
      <c r="EC5" s="11" t="s">
        <v>67</v>
      </c>
      <c r="ED5" s="11" t="s">
        <v>67</v>
      </c>
      <c r="EE5" s="11" t="s">
        <v>67</v>
      </c>
      <c r="EF5" s="11" t="s">
        <v>67</v>
      </c>
      <c r="EG5" s="11" t="s">
        <v>32</v>
      </c>
      <c r="EH5" s="11" t="s">
        <v>32</v>
      </c>
      <c r="EI5" s="11" t="s">
        <v>32</v>
      </c>
      <c r="EJ5" s="11" t="s">
        <v>32</v>
      </c>
      <c r="EK5" s="11" t="s">
        <v>32</v>
      </c>
      <c r="EL5" s="11" t="s">
        <v>32</v>
      </c>
      <c r="EM5" s="11" t="s">
        <v>32</v>
      </c>
      <c r="EN5" s="11" t="s">
        <v>32</v>
      </c>
      <c r="EO5" s="11" t="s">
        <v>32</v>
      </c>
      <c r="EP5" s="11" t="s">
        <v>32</v>
      </c>
      <c r="EQ5" s="11" t="s">
        <v>32</v>
      </c>
      <c r="ER5" s="11" t="s">
        <v>32</v>
      </c>
      <c r="ES5" s="11" t="s">
        <v>32</v>
      </c>
      <c r="ET5" s="11" t="s">
        <v>32</v>
      </c>
      <c r="EU5" s="11" t="s">
        <v>32</v>
      </c>
      <c r="EV5" s="11" t="s">
        <v>32</v>
      </c>
      <c r="EW5" s="11" t="s">
        <v>32</v>
      </c>
      <c r="EX5" s="11" t="s">
        <v>32</v>
      </c>
      <c r="EY5" s="11" t="s">
        <v>32</v>
      </c>
      <c r="EZ5" s="11" t="s">
        <v>32</v>
      </c>
      <c r="FA5" s="11" t="s">
        <v>32</v>
      </c>
      <c r="FB5" s="11" t="s">
        <v>32</v>
      </c>
      <c r="FC5" s="11" t="s">
        <v>32</v>
      </c>
      <c r="FD5" s="11" t="s">
        <v>32</v>
      </c>
      <c r="FE5" s="11" t="s">
        <v>32</v>
      </c>
      <c r="FF5" s="11" t="s">
        <v>32</v>
      </c>
      <c r="FG5" s="11" t="s">
        <v>32</v>
      </c>
      <c r="FH5" s="11" t="s">
        <v>32</v>
      </c>
      <c r="FI5" s="11" t="s">
        <v>34</v>
      </c>
      <c r="FJ5" s="11" t="s">
        <v>34</v>
      </c>
      <c r="FK5" s="11" t="s">
        <v>34</v>
      </c>
      <c r="FL5" s="11" t="s">
        <v>34</v>
      </c>
      <c r="FM5" s="11" t="s">
        <v>34</v>
      </c>
      <c r="FN5" s="11" t="s">
        <v>34</v>
      </c>
      <c r="FO5" s="11" t="s">
        <v>34</v>
      </c>
      <c r="FP5" s="11" t="s">
        <v>34</v>
      </c>
      <c r="FQ5" s="11" t="s">
        <v>34</v>
      </c>
      <c r="FR5" s="11" t="s">
        <v>34</v>
      </c>
      <c r="FS5" s="11" t="s">
        <v>34</v>
      </c>
      <c r="FT5" s="11" t="s">
        <v>34</v>
      </c>
      <c r="FU5" s="11" t="s">
        <v>34</v>
      </c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</row>
    <row r="6" spans="1:256" ht="12.75">
      <c r="A6" s="54"/>
      <c r="B6" s="54"/>
      <c r="C6" s="60" t="s">
        <v>48</v>
      </c>
      <c r="D6" s="58" t="s">
        <v>17</v>
      </c>
      <c r="E6" s="58" t="s">
        <v>17</v>
      </c>
      <c r="F6" s="58" t="s">
        <v>17</v>
      </c>
      <c r="G6" s="58" t="s">
        <v>17</v>
      </c>
      <c r="H6" s="58" t="s">
        <v>17</v>
      </c>
      <c r="I6" s="58" t="s">
        <v>17</v>
      </c>
      <c r="J6" s="58" t="s">
        <v>17</v>
      </c>
      <c r="K6" s="58" t="s">
        <v>17</v>
      </c>
      <c r="L6" s="58" t="s">
        <v>17</v>
      </c>
      <c r="M6" s="58" t="s">
        <v>17</v>
      </c>
      <c r="N6" s="58" t="s">
        <v>17</v>
      </c>
      <c r="O6" s="58" t="s">
        <v>17</v>
      </c>
      <c r="P6" s="58" t="s">
        <v>17</v>
      </c>
      <c r="Q6" s="58" t="s">
        <v>17</v>
      </c>
      <c r="R6" s="58" t="s">
        <v>17</v>
      </c>
      <c r="S6" s="58" t="s">
        <v>17</v>
      </c>
      <c r="T6" s="58" t="s">
        <v>17</v>
      </c>
      <c r="U6" s="58" t="s">
        <v>17</v>
      </c>
      <c r="V6" s="58" t="s">
        <v>17</v>
      </c>
      <c r="W6" s="58" t="s">
        <v>17</v>
      </c>
      <c r="X6" s="58" t="s">
        <v>19</v>
      </c>
      <c r="Y6" s="58" t="s">
        <v>19</v>
      </c>
      <c r="Z6" s="58" t="s">
        <v>19</v>
      </c>
      <c r="AA6" s="58" t="s">
        <v>19</v>
      </c>
      <c r="AB6" s="58" t="s">
        <v>19</v>
      </c>
      <c r="AC6" s="58" t="s">
        <v>19</v>
      </c>
      <c r="AD6" s="58" t="s">
        <v>19</v>
      </c>
      <c r="AE6" s="58" t="s">
        <v>19</v>
      </c>
      <c r="AF6" s="58" t="s">
        <v>19</v>
      </c>
      <c r="AG6" s="58" t="s">
        <v>19</v>
      </c>
      <c r="AH6" s="58" t="s">
        <v>19</v>
      </c>
      <c r="AI6" s="58" t="s">
        <v>19</v>
      </c>
      <c r="AJ6" s="58" t="s">
        <v>19</v>
      </c>
      <c r="AK6" s="58" t="s">
        <v>19</v>
      </c>
      <c r="AL6" s="58" t="s">
        <v>19</v>
      </c>
      <c r="AM6" s="58" t="s">
        <v>19</v>
      </c>
      <c r="AN6" s="58" t="s">
        <v>19</v>
      </c>
      <c r="AO6" s="58" t="s">
        <v>19</v>
      </c>
      <c r="AP6" s="58" t="s">
        <v>19</v>
      </c>
      <c r="AQ6" s="58" t="s">
        <v>19</v>
      </c>
      <c r="AR6" s="58" t="s">
        <v>19</v>
      </c>
      <c r="AS6" s="58" t="s">
        <v>19</v>
      </c>
      <c r="AT6" s="58" t="s">
        <v>19</v>
      </c>
      <c r="AU6" s="58" t="s">
        <v>19</v>
      </c>
      <c r="AV6" s="58" t="s">
        <v>19</v>
      </c>
      <c r="AW6" s="58" t="s">
        <v>19</v>
      </c>
      <c r="AX6" s="58" t="s">
        <v>19</v>
      </c>
      <c r="AY6" s="58" t="s">
        <v>21</v>
      </c>
      <c r="AZ6" s="58" t="s">
        <v>21</v>
      </c>
      <c r="BA6" s="58" t="s">
        <v>21</v>
      </c>
      <c r="BB6" s="58" t="s">
        <v>21</v>
      </c>
      <c r="BC6" s="58" t="s">
        <v>21</v>
      </c>
      <c r="BD6" s="58" t="s">
        <v>21</v>
      </c>
      <c r="BE6" s="58" t="s">
        <v>21</v>
      </c>
      <c r="BF6" s="58" t="s">
        <v>21</v>
      </c>
      <c r="BG6" s="58" t="s">
        <v>21</v>
      </c>
      <c r="BH6" s="58" t="s">
        <v>22</v>
      </c>
      <c r="BI6" s="58" t="s">
        <v>22</v>
      </c>
      <c r="BJ6" s="58" t="s">
        <v>22</v>
      </c>
      <c r="BK6" s="58" t="s">
        <v>22</v>
      </c>
      <c r="BL6" s="58" t="s">
        <v>22</v>
      </c>
      <c r="BM6" s="58" t="s">
        <v>22</v>
      </c>
      <c r="BN6" s="58" t="s">
        <v>22</v>
      </c>
      <c r="BO6" s="58" t="s">
        <v>22</v>
      </c>
      <c r="BP6" s="58" t="s">
        <v>22</v>
      </c>
      <c r="BQ6" s="58" t="s">
        <v>22</v>
      </c>
      <c r="BR6" s="58" t="s">
        <v>23</v>
      </c>
      <c r="BS6" s="58" t="s">
        <v>23</v>
      </c>
      <c r="BT6" s="58" t="s">
        <v>23</v>
      </c>
      <c r="BU6" s="58" t="s">
        <v>23</v>
      </c>
      <c r="BV6" s="58" t="s">
        <v>23</v>
      </c>
      <c r="BW6" s="58" t="s">
        <v>24</v>
      </c>
      <c r="BX6" s="58" t="s">
        <v>24</v>
      </c>
      <c r="BY6" s="58" t="s">
        <v>24</v>
      </c>
      <c r="BZ6" s="58" t="s">
        <v>24</v>
      </c>
      <c r="CA6" s="58" t="s">
        <v>24</v>
      </c>
      <c r="CB6" s="58" t="s">
        <v>24</v>
      </c>
      <c r="CC6" s="58" t="s">
        <v>24</v>
      </c>
      <c r="CD6" s="58" t="s">
        <v>24</v>
      </c>
      <c r="CE6" s="58" t="s">
        <v>24</v>
      </c>
      <c r="CF6" s="58" t="s">
        <v>24</v>
      </c>
      <c r="CG6" s="58" t="s">
        <v>25</v>
      </c>
      <c r="CH6" s="58" t="s">
        <v>25</v>
      </c>
      <c r="CI6" s="58" t="s">
        <v>27</v>
      </c>
      <c r="CJ6" s="58" t="s">
        <v>27</v>
      </c>
      <c r="CK6" s="58" t="s">
        <v>27</v>
      </c>
      <c r="CL6" s="58" t="s">
        <v>27</v>
      </c>
      <c r="CM6" s="58" t="s">
        <v>27</v>
      </c>
      <c r="CN6" s="58" t="s">
        <v>27</v>
      </c>
      <c r="CO6" s="58" t="s">
        <v>28</v>
      </c>
      <c r="CP6" s="58" t="s">
        <v>28</v>
      </c>
      <c r="CQ6" s="58" t="s">
        <v>28</v>
      </c>
      <c r="CR6" s="58" t="s">
        <v>28</v>
      </c>
      <c r="CS6" s="58" t="s">
        <v>29</v>
      </c>
      <c r="CT6" s="58" t="s">
        <v>29</v>
      </c>
      <c r="CU6" s="58" t="s">
        <v>29</v>
      </c>
      <c r="CV6" s="58" t="s">
        <v>29</v>
      </c>
      <c r="CW6" s="58" t="s">
        <v>29</v>
      </c>
      <c r="CX6" s="58" t="s">
        <v>29</v>
      </c>
      <c r="CY6" s="58" t="s">
        <v>29</v>
      </c>
      <c r="CZ6" s="58" t="s">
        <v>29</v>
      </c>
      <c r="DA6" s="58" t="s">
        <v>29</v>
      </c>
      <c r="DB6" s="58" t="s">
        <v>29</v>
      </c>
      <c r="DC6" s="58" t="s">
        <v>29</v>
      </c>
      <c r="DD6" s="58" t="s">
        <v>29</v>
      </c>
      <c r="DE6" s="58" t="s">
        <v>29</v>
      </c>
      <c r="DF6" s="58" t="s">
        <v>30</v>
      </c>
      <c r="DG6" s="58" t="s">
        <v>30</v>
      </c>
      <c r="DH6" s="58" t="s">
        <v>30</v>
      </c>
      <c r="DI6" s="58" t="s">
        <v>30</v>
      </c>
      <c r="DJ6" s="58" t="s">
        <v>30</v>
      </c>
      <c r="DK6" s="58" t="s">
        <v>30</v>
      </c>
      <c r="DL6" s="58" t="s">
        <v>30</v>
      </c>
      <c r="DM6" s="58" t="s">
        <v>30</v>
      </c>
      <c r="DN6" s="58" t="s">
        <v>30</v>
      </c>
      <c r="DO6" s="58" t="s">
        <v>30</v>
      </c>
      <c r="DP6" s="58" t="s">
        <v>30</v>
      </c>
      <c r="DQ6" s="58" t="s">
        <v>30</v>
      </c>
      <c r="DR6" s="58" t="s">
        <v>30</v>
      </c>
      <c r="DS6" s="58" t="s">
        <v>30</v>
      </c>
      <c r="DT6" s="58" t="s">
        <v>30</v>
      </c>
      <c r="DU6" s="58" t="s">
        <v>30</v>
      </c>
      <c r="DV6" s="58" t="s">
        <v>31</v>
      </c>
      <c r="DW6" s="58" t="s">
        <v>31</v>
      </c>
      <c r="DX6" s="58" t="s">
        <v>31</v>
      </c>
      <c r="DY6" s="58" t="s">
        <v>31</v>
      </c>
      <c r="DZ6" s="58" t="s">
        <v>31</v>
      </c>
      <c r="EA6" s="58" t="s">
        <v>31</v>
      </c>
      <c r="EB6" s="58" t="s">
        <v>31</v>
      </c>
      <c r="EC6" s="58" t="s">
        <v>31</v>
      </c>
      <c r="ED6" s="58" t="s">
        <v>31</v>
      </c>
      <c r="EE6" s="58" t="s">
        <v>31</v>
      </c>
      <c r="EF6" s="58" t="s">
        <v>31</v>
      </c>
      <c r="EG6" s="58" t="s">
        <v>33</v>
      </c>
      <c r="EH6" s="58" t="s">
        <v>33</v>
      </c>
      <c r="EI6" s="58" t="s">
        <v>33</v>
      </c>
      <c r="EJ6" s="58" t="s">
        <v>33</v>
      </c>
      <c r="EK6" s="58" t="s">
        <v>33</v>
      </c>
      <c r="EL6" s="58" t="s">
        <v>33</v>
      </c>
      <c r="EM6" s="58" t="s">
        <v>33</v>
      </c>
      <c r="EN6" s="58" t="s">
        <v>33</v>
      </c>
      <c r="EO6" s="58" t="s">
        <v>33</v>
      </c>
      <c r="EP6" s="58" t="s">
        <v>33</v>
      </c>
      <c r="EQ6" s="58" t="s">
        <v>33</v>
      </c>
      <c r="ER6" s="58" t="s">
        <v>33</v>
      </c>
      <c r="ES6" s="58" t="s">
        <v>33</v>
      </c>
      <c r="ET6" s="58" t="s">
        <v>33</v>
      </c>
      <c r="EU6" s="58" t="s">
        <v>33</v>
      </c>
      <c r="EV6" s="58" t="s">
        <v>33</v>
      </c>
      <c r="EW6" s="58" t="s">
        <v>33</v>
      </c>
      <c r="EX6" s="58" t="s">
        <v>33</v>
      </c>
      <c r="EY6" s="58" t="s">
        <v>33</v>
      </c>
      <c r="EZ6" s="58" t="s">
        <v>33</v>
      </c>
      <c r="FA6" s="58" t="s">
        <v>33</v>
      </c>
      <c r="FB6" s="58" t="s">
        <v>33</v>
      </c>
      <c r="FC6" s="58" t="s">
        <v>33</v>
      </c>
      <c r="FD6" s="58" t="s">
        <v>33</v>
      </c>
      <c r="FE6" s="58" t="s">
        <v>33</v>
      </c>
      <c r="FF6" s="58" t="s">
        <v>33</v>
      </c>
      <c r="FG6" s="58" t="s">
        <v>33</v>
      </c>
      <c r="FH6" s="58" t="s">
        <v>33</v>
      </c>
      <c r="FI6" s="58" t="s">
        <v>35</v>
      </c>
      <c r="FJ6" s="58" t="s">
        <v>35</v>
      </c>
      <c r="FK6" s="58" t="s">
        <v>35</v>
      </c>
      <c r="FL6" s="58" t="s">
        <v>35</v>
      </c>
      <c r="FM6" s="58" t="s">
        <v>35</v>
      </c>
      <c r="FN6" s="58" t="s">
        <v>35</v>
      </c>
      <c r="FO6" s="58" t="s">
        <v>35</v>
      </c>
      <c r="FP6" s="58" t="s">
        <v>35</v>
      </c>
      <c r="FQ6" s="58" t="s">
        <v>35</v>
      </c>
      <c r="FR6" s="58" t="s">
        <v>35</v>
      </c>
      <c r="FS6" s="58" t="s">
        <v>35</v>
      </c>
      <c r="FT6" s="58" t="s">
        <v>35</v>
      </c>
      <c r="FU6" s="58" t="s">
        <v>35</v>
      </c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</row>
    <row r="7" spans="1:256" ht="15.75">
      <c r="A7" s="54"/>
      <c r="B7" s="54"/>
      <c r="C7" s="44" t="s">
        <v>49</v>
      </c>
      <c r="D7" s="11">
        <v>0.023</v>
      </c>
      <c r="E7" s="11">
        <v>0.05</v>
      </c>
      <c r="F7" s="11">
        <v>0.062</v>
      </c>
      <c r="G7" s="11">
        <v>0.054</v>
      </c>
      <c r="H7" s="11">
        <v>0.007</v>
      </c>
      <c r="I7" s="11">
        <v>0.018</v>
      </c>
      <c r="J7" s="11">
        <v>0.091</v>
      </c>
      <c r="K7" s="11">
        <v>0.066</v>
      </c>
      <c r="L7" s="11">
        <v>0.011</v>
      </c>
      <c r="M7" s="11">
        <v>0.079</v>
      </c>
      <c r="N7" s="11">
        <v>0.068</v>
      </c>
      <c r="O7" s="11">
        <v>0.072</v>
      </c>
      <c r="P7" s="11">
        <v>0.039</v>
      </c>
      <c r="Q7" s="11">
        <v>0.065</v>
      </c>
      <c r="R7" s="11">
        <v>0.166</v>
      </c>
      <c r="S7" s="11">
        <v>0.009</v>
      </c>
      <c r="T7" s="11">
        <v>0.045</v>
      </c>
      <c r="U7" s="11">
        <v>0.143</v>
      </c>
      <c r="V7" s="11">
        <v>0.126</v>
      </c>
      <c r="W7" s="11">
        <v>0.018</v>
      </c>
      <c r="X7" s="11">
        <v>0.017</v>
      </c>
      <c r="Y7" s="11">
        <v>0.039</v>
      </c>
      <c r="Z7" s="11">
        <v>0</v>
      </c>
      <c r="AA7" s="11">
        <v>0</v>
      </c>
      <c r="AB7" s="11">
        <v>0</v>
      </c>
      <c r="AC7" s="11">
        <v>0.024</v>
      </c>
      <c r="AD7" s="11">
        <v>0.047</v>
      </c>
      <c r="AE7" s="11">
        <v>0.034</v>
      </c>
      <c r="AF7" s="11">
        <v>0</v>
      </c>
      <c r="AG7" s="11">
        <v>0</v>
      </c>
      <c r="AH7" s="11">
        <v>0</v>
      </c>
      <c r="AI7" s="11">
        <v>0.049</v>
      </c>
      <c r="AJ7" s="11">
        <v>0.037</v>
      </c>
      <c r="AK7" s="11">
        <v>0.019</v>
      </c>
      <c r="AL7" s="11">
        <v>0.013</v>
      </c>
      <c r="AM7" s="11">
        <v>0.036</v>
      </c>
      <c r="AN7" s="11">
        <v>0.015</v>
      </c>
      <c r="AO7" s="11">
        <v>0.002</v>
      </c>
      <c r="AP7" s="11">
        <v>0.012</v>
      </c>
      <c r="AQ7" s="11">
        <v>0.038</v>
      </c>
      <c r="AR7" s="11">
        <v>0</v>
      </c>
      <c r="AS7" s="11">
        <v>0</v>
      </c>
      <c r="AT7" s="11">
        <v>0.053</v>
      </c>
      <c r="AU7" s="11">
        <v>0</v>
      </c>
      <c r="AV7" s="11">
        <v>0.008</v>
      </c>
      <c r="AW7" s="11">
        <v>0</v>
      </c>
      <c r="AX7" s="11">
        <v>0.06</v>
      </c>
      <c r="AY7" s="11">
        <v>0</v>
      </c>
      <c r="AZ7" s="11">
        <v>0.011</v>
      </c>
      <c r="BA7" s="11">
        <v>0.007</v>
      </c>
      <c r="BB7" s="11">
        <v>0.035</v>
      </c>
      <c r="BC7" s="11">
        <v>0.004</v>
      </c>
      <c r="BD7" s="11">
        <v>0</v>
      </c>
      <c r="BE7" s="11">
        <v>0</v>
      </c>
      <c r="BF7" s="11">
        <v>0.024</v>
      </c>
      <c r="BG7" s="11">
        <v>0</v>
      </c>
      <c r="BH7" s="11">
        <v>0.052</v>
      </c>
      <c r="BI7" s="11">
        <v>0</v>
      </c>
      <c r="BJ7" s="11">
        <v>0.101</v>
      </c>
      <c r="BK7" s="11">
        <v>0.058</v>
      </c>
      <c r="BL7" s="11">
        <v>0.049</v>
      </c>
      <c r="BM7" s="11">
        <v>0.065</v>
      </c>
      <c r="BN7" s="11">
        <v>0</v>
      </c>
      <c r="BO7" s="11">
        <v>0.017</v>
      </c>
      <c r="BP7" s="11">
        <v>0.057</v>
      </c>
      <c r="BQ7" s="11">
        <v>0.071</v>
      </c>
      <c r="BR7" s="11">
        <v>0.048</v>
      </c>
      <c r="BS7" s="11">
        <v>0.048</v>
      </c>
      <c r="BT7" s="11">
        <v>0.282</v>
      </c>
      <c r="BU7" s="11">
        <v>0.025</v>
      </c>
      <c r="BV7" s="11">
        <v>0.014</v>
      </c>
      <c r="BW7" s="11">
        <v>0.011</v>
      </c>
      <c r="BX7" s="11">
        <v>0.06</v>
      </c>
      <c r="BY7" s="11">
        <v>0</v>
      </c>
      <c r="BZ7" s="11">
        <v>0</v>
      </c>
      <c r="CA7" s="11">
        <v>0.059</v>
      </c>
      <c r="CB7" s="11">
        <v>0</v>
      </c>
      <c r="CC7" s="11">
        <v>0</v>
      </c>
      <c r="CD7" s="11">
        <v>0</v>
      </c>
      <c r="CE7" s="11">
        <v>0.031</v>
      </c>
      <c r="CF7" s="11">
        <v>0</v>
      </c>
      <c r="CG7" s="11">
        <v>0.033</v>
      </c>
      <c r="CH7" s="11">
        <v>0.028</v>
      </c>
      <c r="CI7" s="11">
        <v>0.025</v>
      </c>
      <c r="CJ7" s="11">
        <v>0.065</v>
      </c>
      <c r="CK7" s="11">
        <v>0.061</v>
      </c>
      <c r="CL7" s="11">
        <v>0.03</v>
      </c>
      <c r="CM7" s="11">
        <v>0.063</v>
      </c>
      <c r="CN7" s="11">
        <v>0</v>
      </c>
      <c r="CO7" s="11">
        <v>0</v>
      </c>
      <c r="CP7" s="11">
        <v>0.024</v>
      </c>
      <c r="CQ7" s="11">
        <v>0.035</v>
      </c>
      <c r="CR7" s="11">
        <v>0</v>
      </c>
      <c r="CS7" s="11">
        <v>0.01</v>
      </c>
      <c r="CT7" s="11">
        <v>0.028</v>
      </c>
      <c r="CU7" s="11">
        <v>0.027</v>
      </c>
      <c r="CV7" s="11">
        <v>0.124</v>
      </c>
      <c r="CW7" s="11">
        <v>0.021</v>
      </c>
      <c r="CX7" s="11">
        <v>0.066</v>
      </c>
      <c r="CY7" s="11">
        <v>0</v>
      </c>
      <c r="CZ7" s="11">
        <v>0.04</v>
      </c>
      <c r="DA7" s="11">
        <v>0.097</v>
      </c>
      <c r="DB7" s="11">
        <v>0.019</v>
      </c>
      <c r="DC7" s="11">
        <v>0</v>
      </c>
      <c r="DD7" s="11">
        <v>0.053</v>
      </c>
      <c r="DE7" s="11">
        <v>0.028</v>
      </c>
      <c r="DF7" s="11">
        <v>0.032</v>
      </c>
      <c r="DG7" s="11">
        <v>0</v>
      </c>
      <c r="DH7" s="11">
        <v>0.077</v>
      </c>
      <c r="DI7" s="11">
        <v>0.02</v>
      </c>
      <c r="DJ7" s="11">
        <v>0.022</v>
      </c>
      <c r="DK7" s="11">
        <v>0</v>
      </c>
      <c r="DL7" s="11">
        <v>0.038</v>
      </c>
      <c r="DM7" s="11">
        <v>0.056</v>
      </c>
      <c r="DN7" s="11">
        <v>0.032</v>
      </c>
      <c r="DO7" s="11">
        <v>0</v>
      </c>
      <c r="DP7" s="11">
        <v>0.011</v>
      </c>
      <c r="DQ7" s="11">
        <v>0.02</v>
      </c>
      <c r="DR7" s="11">
        <v>0</v>
      </c>
      <c r="DS7" s="11">
        <v>0.046</v>
      </c>
      <c r="DT7" s="11">
        <v>0</v>
      </c>
      <c r="DU7" s="11">
        <v>0</v>
      </c>
      <c r="DV7" s="11">
        <v>0.003</v>
      </c>
      <c r="DW7" s="11">
        <v>0</v>
      </c>
      <c r="DX7" s="11">
        <v>0</v>
      </c>
      <c r="DY7" s="11">
        <v>0.039</v>
      </c>
      <c r="DZ7" s="11">
        <v>0</v>
      </c>
      <c r="EA7" s="11">
        <v>0.017</v>
      </c>
      <c r="EB7" s="11">
        <v>0.003</v>
      </c>
      <c r="EC7" s="11">
        <v>0</v>
      </c>
      <c r="ED7" s="11">
        <v>0.075</v>
      </c>
      <c r="EE7" s="11">
        <v>0.005</v>
      </c>
      <c r="EF7" s="11">
        <v>0.048</v>
      </c>
      <c r="EG7" s="11">
        <v>0.024</v>
      </c>
      <c r="EH7" s="11">
        <v>0</v>
      </c>
      <c r="EI7" s="11">
        <v>0.01</v>
      </c>
      <c r="EJ7" s="11">
        <v>0.002</v>
      </c>
      <c r="EK7" s="11">
        <v>0.033</v>
      </c>
      <c r="EL7" s="11">
        <v>0</v>
      </c>
      <c r="EM7" s="11">
        <v>0.028</v>
      </c>
      <c r="EN7" s="11">
        <v>0.039</v>
      </c>
      <c r="EO7" s="11">
        <v>0</v>
      </c>
      <c r="EP7" s="11">
        <v>0</v>
      </c>
      <c r="EQ7" s="11">
        <v>0</v>
      </c>
      <c r="ER7" s="11">
        <v>0.005</v>
      </c>
      <c r="ES7" s="11">
        <v>0</v>
      </c>
      <c r="ET7" s="11">
        <v>0</v>
      </c>
      <c r="EU7" s="11">
        <v>0</v>
      </c>
      <c r="EV7" s="11">
        <v>0.052</v>
      </c>
      <c r="EW7" s="11">
        <v>0.047</v>
      </c>
      <c r="EX7" s="11">
        <v>0.029</v>
      </c>
      <c r="EY7" s="11">
        <v>0.046</v>
      </c>
      <c r="EZ7" s="11">
        <v>0.013</v>
      </c>
      <c r="FA7" s="11">
        <v>0</v>
      </c>
      <c r="FB7" s="11">
        <v>0</v>
      </c>
      <c r="FC7" s="11">
        <v>0</v>
      </c>
      <c r="FD7" s="11">
        <v>0</v>
      </c>
      <c r="FE7" s="11">
        <v>0</v>
      </c>
      <c r="FF7" s="11">
        <v>0.011</v>
      </c>
      <c r="FG7" s="11">
        <v>0.031</v>
      </c>
      <c r="FH7" s="11">
        <v>0.036</v>
      </c>
      <c r="FI7" s="11">
        <v>0.032</v>
      </c>
      <c r="FJ7" s="11">
        <v>0.024</v>
      </c>
      <c r="FK7" s="11">
        <v>0.04</v>
      </c>
      <c r="FL7" s="11">
        <v>0.055</v>
      </c>
      <c r="FM7" s="11">
        <v>0.052</v>
      </c>
      <c r="FN7" s="11">
        <v>0.122</v>
      </c>
      <c r="FO7" s="11">
        <v>0.024</v>
      </c>
      <c r="FP7" s="11">
        <v>0</v>
      </c>
      <c r="FQ7" s="11">
        <v>0.012</v>
      </c>
      <c r="FR7" s="11">
        <v>0.009</v>
      </c>
      <c r="FS7" s="11">
        <v>0.024</v>
      </c>
      <c r="FT7" s="11">
        <v>0</v>
      </c>
      <c r="FU7" s="11">
        <v>0</v>
      </c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56" ht="15.75">
      <c r="A8" s="54"/>
      <c r="B8" s="54"/>
      <c r="C8" s="44" t="s">
        <v>50</v>
      </c>
      <c r="D8" s="11">
        <v>0.14</v>
      </c>
      <c r="E8" s="11">
        <v>0.017</v>
      </c>
      <c r="F8" s="11">
        <v>0.313</v>
      </c>
      <c r="G8" s="11">
        <v>0.063</v>
      </c>
      <c r="H8" s="11">
        <v>0.008</v>
      </c>
      <c r="I8" s="11">
        <v>0.042</v>
      </c>
      <c r="J8" s="11">
        <v>0.045</v>
      </c>
      <c r="K8" s="11">
        <v>0.098</v>
      </c>
      <c r="L8" s="11">
        <v>0.038</v>
      </c>
      <c r="M8" s="11">
        <v>0.008</v>
      </c>
      <c r="N8" s="11">
        <v>0.031</v>
      </c>
      <c r="O8" s="11">
        <v>0.048</v>
      </c>
      <c r="P8" s="11">
        <v>0.06</v>
      </c>
      <c r="Q8" s="11">
        <v>0.11</v>
      </c>
      <c r="R8" s="11">
        <v>0.145</v>
      </c>
      <c r="S8" s="11">
        <v>0.009</v>
      </c>
      <c r="T8" s="11">
        <v>0.029</v>
      </c>
      <c r="U8" s="11">
        <v>0.225</v>
      </c>
      <c r="V8" s="11">
        <v>0.093</v>
      </c>
      <c r="W8" s="11">
        <v>0.121</v>
      </c>
      <c r="X8" s="11">
        <v>0.022</v>
      </c>
      <c r="Y8" s="11">
        <v>0.022</v>
      </c>
      <c r="Z8" s="11">
        <v>0</v>
      </c>
      <c r="AA8" s="11">
        <v>0</v>
      </c>
      <c r="AB8" s="11">
        <v>0</v>
      </c>
      <c r="AC8" s="11">
        <v>0.027</v>
      </c>
      <c r="AD8" s="11">
        <v>0</v>
      </c>
      <c r="AE8" s="11">
        <v>0.002</v>
      </c>
      <c r="AF8" s="11">
        <v>0.014</v>
      </c>
      <c r="AG8" s="11">
        <v>0.013</v>
      </c>
      <c r="AH8" s="11">
        <v>0.047</v>
      </c>
      <c r="AI8" s="11">
        <v>0.023</v>
      </c>
      <c r="AJ8" s="11">
        <v>0.085</v>
      </c>
      <c r="AK8" s="11">
        <v>0.014</v>
      </c>
      <c r="AL8" s="11">
        <v>0.006</v>
      </c>
      <c r="AM8" s="11">
        <v>0.025</v>
      </c>
      <c r="AN8" s="11">
        <v>0.011</v>
      </c>
      <c r="AO8" s="11">
        <v>0.028</v>
      </c>
      <c r="AP8" s="11">
        <v>0</v>
      </c>
      <c r="AQ8" s="11">
        <v>0</v>
      </c>
      <c r="AR8" s="11">
        <v>0.074</v>
      </c>
      <c r="AS8" s="11">
        <v>0.015</v>
      </c>
      <c r="AT8" s="11">
        <v>0.049</v>
      </c>
      <c r="AU8" s="11">
        <v>0</v>
      </c>
      <c r="AV8" s="11">
        <v>0.024</v>
      </c>
      <c r="AW8" s="11">
        <v>0.051</v>
      </c>
      <c r="AX8" s="11">
        <v>0.016</v>
      </c>
      <c r="AY8" s="11">
        <v>0</v>
      </c>
      <c r="AZ8" s="11">
        <v>0.008</v>
      </c>
      <c r="BA8" s="11">
        <v>0</v>
      </c>
      <c r="BB8" s="11">
        <v>0.017</v>
      </c>
      <c r="BC8" s="11">
        <v>0</v>
      </c>
      <c r="BD8" s="11">
        <v>0.013</v>
      </c>
      <c r="BE8" s="11">
        <v>0.036</v>
      </c>
      <c r="BF8" s="11">
        <v>0.025</v>
      </c>
      <c r="BG8" s="11">
        <v>0.024</v>
      </c>
      <c r="BH8" s="11">
        <v>0.045</v>
      </c>
      <c r="BI8" s="11">
        <v>0.02</v>
      </c>
      <c r="BJ8" s="11">
        <v>0.03</v>
      </c>
      <c r="BK8" s="11">
        <v>0.445</v>
      </c>
      <c r="BL8" s="11">
        <v>0.062</v>
      </c>
      <c r="BM8" s="11">
        <v>0.38</v>
      </c>
      <c r="BN8" s="11">
        <v>0.033</v>
      </c>
      <c r="BO8" s="11">
        <v>0.05</v>
      </c>
      <c r="BP8" s="11">
        <v>0.076</v>
      </c>
      <c r="BQ8" s="11">
        <v>1.132</v>
      </c>
      <c r="BR8" s="11">
        <v>0.031</v>
      </c>
      <c r="BS8" s="11">
        <v>0.248</v>
      </c>
      <c r="BT8" s="11">
        <v>0.019</v>
      </c>
      <c r="BU8" s="11">
        <v>0.047</v>
      </c>
      <c r="BV8" s="11">
        <v>0.054</v>
      </c>
      <c r="BW8" s="11">
        <v>0.026</v>
      </c>
      <c r="BX8" s="11">
        <v>0.013</v>
      </c>
      <c r="BY8" s="11">
        <v>0.283</v>
      </c>
      <c r="BZ8" s="11">
        <v>0.091</v>
      </c>
      <c r="CA8" s="11">
        <v>0.026</v>
      </c>
      <c r="CB8" s="11">
        <v>0.001</v>
      </c>
      <c r="CC8" s="11">
        <v>0.026</v>
      </c>
      <c r="CD8" s="11">
        <v>0.026</v>
      </c>
      <c r="CE8" s="11">
        <v>0.023</v>
      </c>
      <c r="CF8" s="11">
        <v>0.032</v>
      </c>
      <c r="CG8" s="11">
        <v>0.049</v>
      </c>
      <c r="CH8" s="11">
        <v>0.488</v>
      </c>
      <c r="CI8" s="11">
        <v>0.137</v>
      </c>
      <c r="CJ8" s="11">
        <v>0.154</v>
      </c>
      <c r="CK8" s="11">
        <v>0.116</v>
      </c>
      <c r="CL8" s="11">
        <v>1.077</v>
      </c>
      <c r="CM8" s="11">
        <v>0.609</v>
      </c>
      <c r="CN8" s="11">
        <v>0.068</v>
      </c>
      <c r="CO8" s="11">
        <v>0.033</v>
      </c>
      <c r="CP8" s="11">
        <v>0.007</v>
      </c>
      <c r="CQ8" s="11">
        <v>0.007</v>
      </c>
      <c r="CR8" s="11">
        <v>0.065</v>
      </c>
      <c r="CS8" s="11">
        <v>0.019</v>
      </c>
      <c r="CT8" s="11">
        <v>0.03</v>
      </c>
      <c r="CU8" s="11">
        <v>0.023</v>
      </c>
      <c r="CV8" s="11">
        <v>0.123</v>
      </c>
      <c r="CW8" s="11">
        <v>0.017</v>
      </c>
      <c r="CX8" s="11">
        <v>0.112</v>
      </c>
      <c r="CY8" s="11">
        <v>0.034</v>
      </c>
      <c r="CZ8" s="11">
        <v>0</v>
      </c>
      <c r="DA8" s="11">
        <v>0.092</v>
      </c>
      <c r="DB8" s="11">
        <v>0.027</v>
      </c>
      <c r="DC8" s="11">
        <v>0.189</v>
      </c>
      <c r="DD8" s="11">
        <v>0.024</v>
      </c>
      <c r="DE8" s="11">
        <v>0.034</v>
      </c>
      <c r="DF8" s="11">
        <v>0.073</v>
      </c>
      <c r="DG8" s="11">
        <v>0</v>
      </c>
      <c r="DH8" s="11">
        <v>0.011</v>
      </c>
      <c r="DI8" s="11">
        <v>0.019</v>
      </c>
      <c r="DJ8" s="11">
        <v>0.008</v>
      </c>
      <c r="DK8" s="11">
        <v>0.039</v>
      </c>
      <c r="DL8" s="11">
        <v>0.043</v>
      </c>
      <c r="DM8" s="11">
        <v>1.464</v>
      </c>
      <c r="DN8" s="11">
        <v>0.069</v>
      </c>
      <c r="DO8" s="11">
        <v>0.008</v>
      </c>
      <c r="DP8" s="11">
        <v>0.022</v>
      </c>
      <c r="DQ8" s="11">
        <v>0</v>
      </c>
      <c r="DR8" s="11">
        <v>0.031</v>
      </c>
      <c r="DS8" s="11">
        <v>0.004</v>
      </c>
      <c r="DT8" s="11">
        <v>0.034</v>
      </c>
      <c r="DU8" s="11">
        <v>0.623</v>
      </c>
      <c r="DV8" s="11">
        <v>0.016</v>
      </c>
      <c r="DW8" s="11">
        <v>0.051</v>
      </c>
      <c r="DX8" s="11">
        <v>0</v>
      </c>
      <c r="DY8" s="11">
        <v>0.025</v>
      </c>
      <c r="DZ8" s="11">
        <v>0</v>
      </c>
      <c r="EA8" s="11">
        <v>0</v>
      </c>
      <c r="EB8" s="11">
        <v>0</v>
      </c>
      <c r="EC8" s="11">
        <v>0.008</v>
      </c>
      <c r="ED8" s="11">
        <v>0.006</v>
      </c>
      <c r="EE8" s="11">
        <v>0.009</v>
      </c>
      <c r="EF8" s="11">
        <v>0</v>
      </c>
      <c r="EG8" s="11">
        <v>0.023</v>
      </c>
      <c r="EH8" s="11">
        <v>0.035</v>
      </c>
      <c r="EI8" s="11">
        <v>0.313</v>
      </c>
      <c r="EJ8" s="11">
        <v>1.559</v>
      </c>
      <c r="EK8" s="11">
        <v>0.02</v>
      </c>
      <c r="EL8" s="11">
        <v>0.015</v>
      </c>
      <c r="EM8" s="11">
        <v>0.001</v>
      </c>
      <c r="EN8" s="11">
        <v>0.006</v>
      </c>
      <c r="EO8" s="11">
        <v>0.094</v>
      </c>
      <c r="EP8" s="11">
        <v>0.153</v>
      </c>
      <c r="EQ8" s="11">
        <v>0.095</v>
      </c>
      <c r="ER8" s="11">
        <v>0.172</v>
      </c>
      <c r="ES8" s="11">
        <v>0.097</v>
      </c>
      <c r="ET8" s="11">
        <v>0.099</v>
      </c>
      <c r="EU8" s="11">
        <v>0.038</v>
      </c>
      <c r="EV8" s="11">
        <v>0.407</v>
      </c>
      <c r="EW8" s="11">
        <v>0.021</v>
      </c>
      <c r="EX8" s="11">
        <v>0.229</v>
      </c>
      <c r="EY8" s="11">
        <v>0.046</v>
      </c>
      <c r="EZ8" s="11">
        <v>0</v>
      </c>
      <c r="FA8" s="11">
        <v>0.053</v>
      </c>
      <c r="FB8" s="11">
        <v>1.136</v>
      </c>
      <c r="FC8" s="11">
        <v>0.025</v>
      </c>
      <c r="FD8" s="11">
        <v>0.008</v>
      </c>
      <c r="FE8" s="11">
        <v>0.014</v>
      </c>
      <c r="FF8" s="11">
        <v>1.287</v>
      </c>
      <c r="FG8" s="11">
        <v>0.022</v>
      </c>
      <c r="FH8" s="11">
        <v>0.378</v>
      </c>
      <c r="FI8" s="11">
        <v>0.014</v>
      </c>
      <c r="FJ8" s="11">
        <v>0.013</v>
      </c>
      <c r="FK8" s="11">
        <v>0.006</v>
      </c>
      <c r="FL8" s="11">
        <v>0.024</v>
      </c>
      <c r="FM8" s="11">
        <v>0.045</v>
      </c>
      <c r="FN8" s="11">
        <v>0.002</v>
      </c>
      <c r="FO8" s="11">
        <v>0.092</v>
      </c>
      <c r="FP8" s="11">
        <v>0.114</v>
      </c>
      <c r="FQ8" s="11">
        <v>0.022</v>
      </c>
      <c r="FR8" s="11">
        <v>0.013</v>
      </c>
      <c r="FS8" s="11">
        <v>0.035</v>
      </c>
      <c r="FT8" s="11">
        <v>0.987</v>
      </c>
      <c r="FU8" s="11">
        <v>0.012</v>
      </c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</row>
    <row r="9" spans="1:256" ht="12.75">
      <c r="A9" s="54"/>
      <c r="B9" s="54"/>
      <c r="C9" s="44" t="s">
        <v>51</v>
      </c>
      <c r="D9" s="11">
        <v>0.031</v>
      </c>
      <c r="E9" s="11">
        <v>0.022</v>
      </c>
      <c r="F9" s="11">
        <v>0.201</v>
      </c>
      <c r="G9" s="11">
        <v>0.036</v>
      </c>
      <c r="H9" s="11">
        <v>0.014</v>
      </c>
      <c r="I9" s="11">
        <v>0.098</v>
      </c>
      <c r="J9" s="11">
        <v>0.104</v>
      </c>
      <c r="K9" s="11">
        <v>0.162</v>
      </c>
      <c r="L9" s="11">
        <v>0.073</v>
      </c>
      <c r="M9" s="11">
        <v>0.084</v>
      </c>
      <c r="N9" s="11">
        <v>0.088</v>
      </c>
      <c r="O9" s="11">
        <v>0.093</v>
      </c>
      <c r="P9" s="11">
        <v>0.065</v>
      </c>
      <c r="Q9" s="11">
        <v>0.077</v>
      </c>
      <c r="R9" s="11">
        <v>0.128</v>
      </c>
      <c r="S9" s="11">
        <v>0.018</v>
      </c>
      <c r="T9" s="11">
        <v>0.038</v>
      </c>
      <c r="U9" s="11">
        <v>0.16</v>
      </c>
      <c r="V9" s="11">
        <v>0.125</v>
      </c>
      <c r="W9" s="11">
        <v>0.109</v>
      </c>
      <c r="X9" s="11">
        <v>0.143</v>
      </c>
      <c r="Y9" s="11">
        <v>0.003</v>
      </c>
      <c r="Z9" s="11">
        <v>0.013</v>
      </c>
      <c r="AA9" s="11">
        <v>0.009</v>
      </c>
      <c r="AB9" s="11">
        <v>0.004</v>
      </c>
      <c r="AC9" s="11">
        <v>0.04</v>
      </c>
      <c r="AD9" s="11">
        <v>0.023</v>
      </c>
      <c r="AE9" s="11">
        <v>0</v>
      </c>
      <c r="AF9" s="11">
        <v>0.047</v>
      </c>
      <c r="AG9" s="11">
        <v>0.106</v>
      </c>
      <c r="AH9" s="11">
        <v>0.136</v>
      </c>
      <c r="AI9" s="11">
        <v>0.04</v>
      </c>
      <c r="AJ9" s="11">
        <v>0.125</v>
      </c>
      <c r="AK9" s="11">
        <v>0.087</v>
      </c>
      <c r="AL9" s="11">
        <v>0.046</v>
      </c>
      <c r="AM9" s="11">
        <v>0.086</v>
      </c>
      <c r="AN9" s="11">
        <v>0.042</v>
      </c>
      <c r="AO9" s="11">
        <v>0.051</v>
      </c>
      <c r="AP9" s="11">
        <v>0.043</v>
      </c>
      <c r="AQ9" s="11">
        <v>0.076</v>
      </c>
      <c r="AR9" s="11">
        <v>0.037</v>
      </c>
      <c r="AS9" s="11">
        <v>0.001</v>
      </c>
      <c r="AT9" s="11">
        <v>0.025</v>
      </c>
      <c r="AU9" s="11">
        <v>0.021</v>
      </c>
      <c r="AV9" s="11">
        <v>0.002</v>
      </c>
      <c r="AW9" s="11">
        <v>0.056</v>
      </c>
      <c r="AX9" s="11">
        <v>0.001</v>
      </c>
      <c r="AY9" s="11">
        <v>0</v>
      </c>
      <c r="AZ9" s="11">
        <v>0.019</v>
      </c>
      <c r="BA9" s="11">
        <v>0.03</v>
      </c>
      <c r="BB9" s="11">
        <v>0</v>
      </c>
      <c r="BC9" s="11">
        <v>0.032</v>
      </c>
      <c r="BD9" s="11">
        <v>0</v>
      </c>
      <c r="BE9" s="11">
        <v>0</v>
      </c>
      <c r="BF9" s="11">
        <v>0.041</v>
      </c>
      <c r="BG9" s="11">
        <v>0</v>
      </c>
      <c r="BH9" s="11">
        <v>0.009</v>
      </c>
      <c r="BI9" s="11">
        <v>0.046</v>
      </c>
      <c r="BJ9" s="11">
        <v>0.02</v>
      </c>
      <c r="BK9" s="11">
        <v>0.075</v>
      </c>
      <c r="BL9" s="11">
        <v>0.023</v>
      </c>
      <c r="BM9" s="11">
        <v>0.123</v>
      </c>
      <c r="BN9" s="11">
        <v>0.037</v>
      </c>
      <c r="BO9" s="11">
        <v>0.9</v>
      </c>
      <c r="BP9" s="11">
        <v>0.075</v>
      </c>
      <c r="BQ9" s="11">
        <v>0.006</v>
      </c>
      <c r="BR9" s="11">
        <v>0.06</v>
      </c>
      <c r="BS9" s="11">
        <v>0.03</v>
      </c>
      <c r="BT9" s="11">
        <v>0.075</v>
      </c>
      <c r="BU9" s="11">
        <v>0.005</v>
      </c>
      <c r="BV9" s="11">
        <v>0.045</v>
      </c>
      <c r="BW9" s="11">
        <v>0.012</v>
      </c>
      <c r="BX9" s="11">
        <v>0.017</v>
      </c>
      <c r="BY9" s="11">
        <v>0.023</v>
      </c>
      <c r="BZ9" s="11">
        <v>0.079</v>
      </c>
      <c r="CA9" s="11">
        <v>0.029</v>
      </c>
      <c r="CB9" s="11">
        <v>0</v>
      </c>
      <c r="CC9" s="11">
        <v>0.001</v>
      </c>
      <c r="CD9" s="11">
        <v>0.042</v>
      </c>
      <c r="CE9" s="11">
        <v>0.005</v>
      </c>
      <c r="CF9" s="11">
        <v>0.012</v>
      </c>
      <c r="CG9" s="11">
        <v>0.034</v>
      </c>
      <c r="CH9" s="11">
        <v>0.053</v>
      </c>
      <c r="CI9" s="11">
        <v>0.188</v>
      </c>
      <c r="CJ9" s="11">
        <v>0.129</v>
      </c>
      <c r="CK9" s="11">
        <v>0.112</v>
      </c>
      <c r="CL9" s="11">
        <v>0.06</v>
      </c>
      <c r="CM9" s="11">
        <v>0.113</v>
      </c>
      <c r="CN9" s="11">
        <v>0.09</v>
      </c>
      <c r="CO9" s="11">
        <v>0</v>
      </c>
      <c r="CP9" s="11">
        <v>0.014</v>
      </c>
      <c r="CQ9" s="11">
        <v>0</v>
      </c>
      <c r="CR9" s="11">
        <v>0.022</v>
      </c>
      <c r="CS9" s="11">
        <v>0.061</v>
      </c>
      <c r="CT9" s="11">
        <v>0.141</v>
      </c>
      <c r="CU9" s="11">
        <v>0.011</v>
      </c>
      <c r="CV9" s="11">
        <v>0.1</v>
      </c>
      <c r="CW9" s="11">
        <v>0.073</v>
      </c>
      <c r="CX9" s="11">
        <v>0.043</v>
      </c>
      <c r="CY9" s="11">
        <v>0.035</v>
      </c>
      <c r="CZ9" s="11">
        <v>0.132</v>
      </c>
      <c r="DA9" s="11">
        <v>0.122</v>
      </c>
      <c r="DB9" s="11">
        <v>0.051</v>
      </c>
      <c r="DC9" s="11">
        <v>0.047</v>
      </c>
      <c r="DD9" s="11">
        <v>0.082</v>
      </c>
      <c r="DE9" s="11">
        <v>0.128</v>
      </c>
      <c r="DF9" s="11">
        <v>0.036</v>
      </c>
      <c r="DG9" s="11">
        <v>0.032</v>
      </c>
      <c r="DH9" s="11">
        <v>0</v>
      </c>
      <c r="DI9" s="11">
        <v>0.017</v>
      </c>
      <c r="DJ9" s="11">
        <v>0.019</v>
      </c>
      <c r="DK9" s="11">
        <v>0.026</v>
      </c>
      <c r="DL9" s="11">
        <v>0.049</v>
      </c>
      <c r="DM9" s="11">
        <v>0.067</v>
      </c>
      <c r="DN9" s="11">
        <v>0.039</v>
      </c>
      <c r="DO9" s="11">
        <v>0.002</v>
      </c>
      <c r="DP9" s="11">
        <v>0.066</v>
      </c>
      <c r="DQ9" s="11">
        <v>0.009</v>
      </c>
      <c r="DR9" s="11">
        <v>0</v>
      </c>
      <c r="DS9" s="11">
        <v>0.051</v>
      </c>
      <c r="DT9" s="11">
        <v>0.05</v>
      </c>
      <c r="DU9" s="11">
        <v>0.051</v>
      </c>
      <c r="DV9" s="11">
        <v>0.08</v>
      </c>
      <c r="DW9" s="11">
        <v>0.029</v>
      </c>
      <c r="DX9" s="11">
        <v>0.064</v>
      </c>
      <c r="DY9" s="11">
        <v>0.008</v>
      </c>
      <c r="DZ9" s="11">
        <v>0.038</v>
      </c>
      <c r="EA9" s="11">
        <v>0.028</v>
      </c>
      <c r="EB9" s="11">
        <v>0.071</v>
      </c>
      <c r="EC9" s="11">
        <v>0.022</v>
      </c>
      <c r="ED9" s="11">
        <v>0.036</v>
      </c>
      <c r="EE9" s="11">
        <v>0.034</v>
      </c>
      <c r="EF9" s="11">
        <v>0.048</v>
      </c>
      <c r="EG9" s="11">
        <v>0.021</v>
      </c>
      <c r="EH9" s="11">
        <v>0</v>
      </c>
      <c r="EI9" s="11">
        <v>0.011</v>
      </c>
      <c r="EJ9" s="11">
        <v>0</v>
      </c>
      <c r="EK9" s="11">
        <v>0</v>
      </c>
      <c r="EL9" s="11">
        <v>0</v>
      </c>
      <c r="EM9" s="11">
        <v>0.008</v>
      </c>
      <c r="EN9" s="11">
        <v>0</v>
      </c>
      <c r="EO9" s="11">
        <v>0.006</v>
      </c>
      <c r="EP9" s="11">
        <v>0.018</v>
      </c>
      <c r="EQ9" s="11">
        <v>0</v>
      </c>
      <c r="ER9" s="11">
        <v>0</v>
      </c>
      <c r="ES9" s="11">
        <v>0</v>
      </c>
      <c r="ET9" s="11">
        <v>0</v>
      </c>
      <c r="EU9" s="11">
        <v>0.006</v>
      </c>
      <c r="EV9" s="11">
        <v>0.013</v>
      </c>
      <c r="EW9" s="11">
        <v>0.011</v>
      </c>
      <c r="EX9" s="11">
        <v>0.023</v>
      </c>
      <c r="EY9" s="11">
        <v>0.029</v>
      </c>
      <c r="EZ9" s="11">
        <v>0.016</v>
      </c>
      <c r="FA9" s="11">
        <v>0.03</v>
      </c>
      <c r="FB9" s="11">
        <v>0.021</v>
      </c>
      <c r="FC9" s="11">
        <v>0.002</v>
      </c>
      <c r="FD9" s="11">
        <v>0.01</v>
      </c>
      <c r="FE9" s="11">
        <v>0.037</v>
      </c>
      <c r="FF9" s="11">
        <v>0.043</v>
      </c>
      <c r="FG9" s="11">
        <v>0.008</v>
      </c>
      <c r="FH9" s="11">
        <v>0.013</v>
      </c>
      <c r="FI9" s="11">
        <v>0.021</v>
      </c>
      <c r="FJ9" s="11">
        <v>0.047</v>
      </c>
      <c r="FK9" s="11">
        <v>0.049</v>
      </c>
      <c r="FL9" s="11">
        <v>0.07</v>
      </c>
      <c r="FM9" s="11">
        <v>0.113</v>
      </c>
      <c r="FN9" s="11">
        <v>0.081</v>
      </c>
      <c r="FO9" s="11">
        <v>0.04</v>
      </c>
      <c r="FP9" s="11">
        <v>0.029</v>
      </c>
      <c r="FQ9" s="11">
        <v>0.014</v>
      </c>
      <c r="FR9" s="11">
        <v>0.061</v>
      </c>
      <c r="FS9" s="11">
        <v>0.018</v>
      </c>
      <c r="FT9" s="11">
        <v>0.018</v>
      </c>
      <c r="FU9" s="11">
        <v>0.033</v>
      </c>
      <c r="FV9" s="23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</row>
    <row r="10" spans="1:256" ht="12.75">
      <c r="A10" s="54"/>
      <c r="B10" s="54"/>
      <c r="C10" s="59" t="s">
        <v>52</v>
      </c>
      <c r="D10" s="11">
        <v>27.987</v>
      </c>
      <c r="E10" s="11">
        <v>28.804</v>
      </c>
      <c r="F10" s="11">
        <v>27.354</v>
      </c>
      <c r="G10" s="11">
        <v>28.732</v>
      </c>
      <c r="H10" s="11">
        <v>28.902</v>
      </c>
      <c r="I10" s="11">
        <v>28.076</v>
      </c>
      <c r="J10" s="11">
        <v>27.31</v>
      </c>
      <c r="K10" s="11">
        <v>27.466</v>
      </c>
      <c r="L10" s="11">
        <v>28.288</v>
      </c>
      <c r="M10" s="11">
        <v>28.176</v>
      </c>
      <c r="N10" s="11">
        <v>27.913</v>
      </c>
      <c r="O10" s="11">
        <v>27.642</v>
      </c>
      <c r="P10" s="11">
        <v>27.58</v>
      </c>
      <c r="Q10" s="11">
        <v>27.986</v>
      </c>
      <c r="R10" s="11">
        <v>25.066</v>
      </c>
      <c r="S10" s="11">
        <v>28.556</v>
      </c>
      <c r="T10" s="11">
        <v>28.693</v>
      </c>
      <c r="U10" s="11">
        <v>26.347</v>
      </c>
      <c r="V10" s="11">
        <v>28.12</v>
      </c>
      <c r="W10" s="11">
        <v>30.846</v>
      </c>
      <c r="X10" s="11">
        <v>18.418</v>
      </c>
      <c r="Y10" s="11">
        <v>19.554</v>
      </c>
      <c r="Z10" s="11">
        <v>18.796</v>
      </c>
      <c r="AA10" s="11">
        <v>18.941</v>
      </c>
      <c r="AB10" s="11">
        <v>19.727</v>
      </c>
      <c r="AC10" s="11">
        <v>19.061</v>
      </c>
      <c r="AD10" s="11">
        <v>18.684</v>
      </c>
      <c r="AE10" s="11">
        <v>19.322</v>
      </c>
      <c r="AF10" s="11">
        <v>18.496</v>
      </c>
      <c r="AG10" s="11">
        <v>19.342</v>
      </c>
      <c r="AH10" s="11">
        <v>19.323</v>
      </c>
      <c r="AI10" s="11">
        <v>19.073</v>
      </c>
      <c r="AJ10" s="11">
        <v>18.682</v>
      </c>
      <c r="AK10" s="11">
        <v>19.249</v>
      </c>
      <c r="AL10" s="11">
        <v>18.829</v>
      </c>
      <c r="AM10" s="11">
        <v>19.159</v>
      </c>
      <c r="AN10" s="11">
        <v>18.839</v>
      </c>
      <c r="AO10" s="11">
        <v>18.293</v>
      </c>
      <c r="AP10" s="11">
        <v>19.354</v>
      </c>
      <c r="AQ10" s="11">
        <v>18.56</v>
      </c>
      <c r="AR10" s="11">
        <v>18.316</v>
      </c>
      <c r="AS10" s="11">
        <v>18.692</v>
      </c>
      <c r="AT10" s="11">
        <v>18.481</v>
      </c>
      <c r="AU10" s="11">
        <v>18.493</v>
      </c>
      <c r="AV10" s="11">
        <v>18.944</v>
      </c>
      <c r="AW10" s="11">
        <v>19.113</v>
      </c>
      <c r="AX10" s="11">
        <v>18.734</v>
      </c>
      <c r="AY10" s="11">
        <v>26.66</v>
      </c>
      <c r="AZ10" s="11">
        <v>25.902</v>
      </c>
      <c r="BA10" s="11">
        <v>26.349</v>
      </c>
      <c r="BB10" s="11">
        <v>25.745</v>
      </c>
      <c r="BC10" s="11">
        <v>26.201</v>
      </c>
      <c r="BD10" s="11">
        <v>26.089</v>
      </c>
      <c r="BE10" s="11">
        <v>26.55</v>
      </c>
      <c r="BF10" s="11">
        <v>26.326</v>
      </c>
      <c r="BG10" s="11">
        <v>26.279</v>
      </c>
      <c r="BH10" s="11">
        <v>24.051</v>
      </c>
      <c r="BI10" s="11">
        <v>24.251</v>
      </c>
      <c r="BJ10" s="11">
        <v>23.974</v>
      </c>
      <c r="BK10" s="11">
        <v>21.067</v>
      </c>
      <c r="BL10" s="11">
        <v>23.88</v>
      </c>
      <c r="BM10" s="11">
        <v>21.397</v>
      </c>
      <c r="BN10" s="11">
        <v>23.01</v>
      </c>
      <c r="BO10" s="11">
        <v>22.513</v>
      </c>
      <c r="BP10" s="11">
        <v>23.61</v>
      </c>
      <c r="BQ10" s="11">
        <v>21.5</v>
      </c>
      <c r="BR10" s="11">
        <v>28.657</v>
      </c>
      <c r="BS10" s="11">
        <v>27.827</v>
      </c>
      <c r="BT10" s="11">
        <v>28.258</v>
      </c>
      <c r="BU10" s="11">
        <v>28.472</v>
      </c>
      <c r="BV10" s="11">
        <v>28.281</v>
      </c>
      <c r="BW10" s="11">
        <v>30.999</v>
      </c>
      <c r="BX10" s="11">
        <v>30.701</v>
      </c>
      <c r="BY10" s="11">
        <v>30.669</v>
      </c>
      <c r="BZ10" s="11">
        <v>30.656</v>
      </c>
      <c r="CA10" s="11">
        <v>30.716</v>
      </c>
      <c r="CB10" s="11">
        <v>31.007</v>
      </c>
      <c r="CC10" s="11">
        <v>30.052</v>
      </c>
      <c r="CD10" s="11">
        <v>30.499</v>
      </c>
      <c r="CE10" s="11">
        <v>30.982</v>
      </c>
      <c r="CF10" s="11">
        <v>31.413</v>
      </c>
      <c r="CG10" s="11">
        <v>33.225</v>
      </c>
      <c r="CH10" s="11">
        <v>31.728</v>
      </c>
      <c r="CI10" s="11">
        <v>25.615</v>
      </c>
      <c r="CJ10" s="11">
        <v>26.447</v>
      </c>
      <c r="CK10" s="11">
        <v>26.631</v>
      </c>
      <c r="CL10" s="11">
        <v>24.655</v>
      </c>
      <c r="CM10" s="11">
        <v>25.458</v>
      </c>
      <c r="CN10" s="11">
        <v>26.608</v>
      </c>
      <c r="CO10" s="11">
        <v>27.864</v>
      </c>
      <c r="CP10" s="11">
        <v>27.211</v>
      </c>
      <c r="CQ10" s="11">
        <v>27.086</v>
      </c>
      <c r="CR10" s="11">
        <v>27.309</v>
      </c>
      <c r="CS10" s="11">
        <v>22.834</v>
      </c>
      <c r="CT10" s="11">
        <v>23.299</v>
      </c>
      <c r="CU10" s="11">
        <v>22.632</v>
      </c>
      <c r="CV10" s="11">
        <v>22.017</v>
      </c>
      <c r="CW10" s="11">
        <v>22.169</v>
      </c>
      <c r="CX10" s="11">
        <v>24.104</v>
      </c>
      <c r="CY10" s="11">
        <v>24.1</v>
      </c>
      <c r="CZ10" s="11">
        <v>23.905</v>
      </c>
      <c r="DA10" s="11">
        <v>23.279</v>
      </c>
      <c r="DB10" s="11">
        <v>22.744</v>
      </c>
      <c r="DC10" s="11">
        <v>22.489</v>
      </c>
      <c r="DD10" s="11">
        <v>22.33</v>
      </c>
      <c r="DE10" s="11">
        <v>22.697</v>
      </c>
      <c r="DF10" s="11">
        <v>27.577</v>
      </c>
      <c r="DG10" s="11">
        <v>27.047</v>
      </c>
      <c r="DH10" s="11">
        <v>27.747</v>
      </c>
      <c r="DI10" s="11">
        <v>27.779</v>
      </c>
      <c r="DJ10" s="11">
        <v>27.65</v>
      </c>
      <c r="DK10" s="11">
        <v>27.517</v>
      </c>
      <c r="DL10" s="11">
        <v>27.122</v>
      </c>
      <c r="DM10" s="11">
        <v>26.243</v>
      </c>
      <c r="DN10" s="11">
        <v>27.962</v>
      </c>
      <c r="DO10" s="11">
        <v>27.574</v>
      </c>
      <c r="DP10" s="11">
        <v>28.286</v>
      </c>
      <c r="DQ10" s="11">
        <v>27.849</v>
      </c>
      <c r="DR10" s="11">
        <v>27.572</v>
      </c>
      <c r="DS10" s="11">
        <v>27.866</v>
      </c>
      <c r="DT10" s="11">
        <v>27.591</v>
      </c>
      <c r="DU10" s="11">
        <v>27.223</v>
      </c>
      <c r="DV10" s="11">
        <v>16.331</v>
      </c>
      <c r="DW10" s="11">
        <v>15.828</v>
      </c>
      <c r="DX10" s="11">
        <v>16.137</v>
      </c>
      <c r="DY10" s="11">
        <v>15.393</v>
      </c>
      <c r="DZ10" s="11">
        <v>15.834</v>
      </c>
      <c r="EA10" s="11">
        <v>16.534</v>
      </c>
      <c r="EB10" s="11">
        <v>16.036</v>
      </c>
      <c r="EC10" s="11">
        <v>15.97</v>
      </c>
      <c r="ED10" s="11">
        <v>16.084</v>
      </c>
      <c r="EE10" s="11">
        <v>15.569</v>
      </c>
      <c r="EF10" s="11">
        <v>15.936</v>
      </c>
      <c r="EG10" s="11">
        <v>26.669</v>
      </c>
      <c r="EH10" s="11">
        <v>26.351</v>
      </c>
      <c r="EI10" s="11">
        <v>26.259</v>
      </c>
      <c r="EJ10" s="11">
        <v>25.498</v>
      </c>
      <c r="EK10" s="11">
        <v>26.677</v>
      </c>
      <c r="EL10" s="11">
        <v>26.304</v>
      </c>
      <c r="EM10" s="11">
        <v>26.493</v>
      </c>
      <c r="EN10" s="11">
        <v>26.223</v>
      </c>
      <c r="EO10" s="11">
        <v>26.506</v>
      </c>
      <c r="EP10" s="11">
        <v>26.593</v>
      </c>
      <c r="EQ10" s="11">
        <v>26.919</v>
      </c>
      <c r="ER10" s="11">
        <v>26.458</v>
      </c>
      <c r="ES10" s="11">
        <v>26.097</v>
      </c>
      <c r="ET10" s="11">
        <v>25.376</v>
      </c>
      <c r="EU10" s="11">
        <v>25.894</v>
      </c>
      <c r="EV10" s="11">
        <v>25.855</v>
      </c>
      <c r="EW10" s="11">
        <v>25.643</v>
      </c>
      <c r="EX10" s="11">
        <v>25.775</v>
      </c>
      <c r="EY10" s="11">
        <v>26.214</v>
      </c>
      <c r="EZ10" s="11">
        <v>26.314</v>
      </c>
      <c r="FA10" s="11">
        <v>26.23</v>
      </c>
      <c r="FB10" s="11">
        <v>25.424</v>
      </c>
      <c r="FC10" s="11">
        <v>26.352</v>
      </c>
      <c r="FD10" s="11">
        <v>26.365</v>
      </c>
      <c r="FE10" s="11">
        <v>24.7</v>
      </c>
      <c r="FF10" s="11">
        <v>25.258</v>
      </c>
      <c r="FG10" s="11">
        <v>25.805</v>
      </c>
      <c r="FH10" s="11">
        <v>25.098</v>
      </c>
      <c r="FI10" s="11">
        <v>29.696</v>
      </c>
      <c r="FJ10" s="11">
        <v>29.36</v>
      </c>
      <c r="FK10" s="11">
        <v>29.375</v>
      </c>
      <c r="FL10" s="11">
        <v>28.864</v>
      </c>
      <c r="FM10" s="11">
        <v>29.048</v>
      </c>
      <c r="FN10" s="11">
        <v>28.666</v>
      </c>
      <c r="FO10" s="11">
        <v>30.275</v>
      </c>
      <c r="FP10" s="11">
        <v>29.463</v>
      </c>
      <c r="FQ10" s="11">
        <v>29.653</v>
      </c>
      <c r="FR10" s="11">
        <v>29.909</v>
      </c>
      <c r="FS10" s="11">
        <v>30.21</v>
      </c>
      <c r="FT10" s="11">
        <v>29.218</v>
      </c>
      <c r="FU10" s="11">
        <v>29.802</v>
      </c>
      <c r="FV10" s="23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</row>
    <row r="11" spans="1:256" ht="12.75">
      <c r="A11" s="54"/>
      <c r="B11" s="54"/>
      <c r="C11" s="59" t="s">
        <v>53</v>
      </c>
      <c r="D11" s="11">
        <v>12.639</v>
      </c>
      <c r="E11" s="11">
        <v>12.093</v>
      </c>
      <c r="F11" s="11">
        <v>11.55</v>
      </c>
      <c r="G11" s="11">
        <v>12.154</v>
      </c>
      <c r="H11" s="11">
        <v>11.942</v>
      </c>
      <c r="I11" s="11">
        <v>11.641</v>
      </c>
      <c r="J11" s="11">
        <v>11.586</v>
      </c>
      <c r="K11" s="11">
        <v>11.472</v>
      </c>
      <c r="L11" s="11">
        <v>11.945</v>
      </c>
      <c r="M11" s="11">
        <v>12.25</v>
      </c>
      <c r="N11" s="11">
        <v>11.837</v>
      </c>
      <c r="O11" s="11">
        <v>11.945</v>
      </c>
      <c r="P11" s="11">
        <v>11.863</v>
      </c>
      <c r="Q11" s="11">
        <v>12.307</v>
      </c>
      <c r="R11" s="11">
        <v>10.868</v>
      </c>
      <c r="S11" s="11">
        <v>12.309</v>
      </c>
      <c r="T11" s="11">
        <v>11.98</v>
      </c>
      <c r="U11" s="11">
        <v>11.843</v>
      </c>
      <c r="V11" s="11">
        <v>11.988</v>
      </c>
      <c r="W11" s="11">
        <v>11.468</v>
      </c>
      <c r="X11" s="11">
        <v>20.633</v>
      </c>
      <c r="Y11" s="11">
        <v>20.171</v>
      </c>
      <c r="Z11" s="11">
        <v>20.488</v>
      </c>
      <c r="AA11" s="11">
        <v>20.546</v>
      </c>
      <c r="AB11" s="11">
        <v>20.597</v>
      </c>
      <c r="AC11" s="11">
        <v>20.192</v>
      </c>
      <c r="AD11" s="11">
        <v>21.244</v>
      </c>
      <c r="AE11" s="11">
        <v>20.776</v>
      </c>
      <c r="AF11" s="11">
        <v>21.264</v>
      </c>
      <c r="AG11" s="11">
        <v>20.001</v>
      </c>
      <c r="AH11" s="11">
        <v>19.57</v>
      </c>
      <c r="AI11" s="11">
        <v>20.055</v>
      </c>
      <c r="AJ11" s="11">
        <v>20.181</v>
      </c>
      <c r="AK11" s="11">
        <v>20.106</v>
      </c>
      <c r="AL11" s="11">
        <v>20.32</v>
      </c>
      <c r="AM11" s="11">
        <v>19.497</v>
      </c>
      <c r="AN11" s="11">
        <v>20.392</v>
      </c>
      <c r="AO11" s="11">
        <v>21.325</v>
      </c>
      <c r="AP11" s="11">
        <v>21.216</v>
      </c>
      <c r="AQ11" s="11">
        <v>20.147</v>
      </c>
      <c r="AR11" s="11">
        <v>20.314</v>
      </c>
      <c r="AS11" s="11">
        <v>21.037</v>
      </c>
      <c r="AT11" s="11">
        <v>20.631</v>
      </c>
      <c r="AU11" s="11">
        <v>20.379</v>
      </c>
      <c r="AV11" s="11">
        <v>20.259</v>
      </c>
      <c r="AW11" s="11">
        <v>19.658</v>
      </c>
      <c r="AX11" s="11">
        <v>20.703</v>
      </c>
      <c r="AY11" s="11">
        <v>14.707</v>
      </c>
      <c r="AZ11" s="11">
        <v>14.971</v>
      </c>
      <c r="BA11" s="11">
        <v>14.868</v>
      </c>
      <c r="BB11" s="11">
        <v>14.727</v>
      </c>
      <c r="BC11" s="11">
        <v>14.759</v>
      </c>
      <c r="BD11" s="11">
        <v>14.862</v>
      </c>
      <c r="BE11" s="11">
        <v>15.178</v>
      </c>
      <c r="BF11" s="11">
        <v>14.788</v>
      </c>
      <c r="BG11" s="11">
        <v>14.741</v>
      </c>
      <c r="BH11" s="11">
        <v>15.76</v>
      </c>
      <c r="BI11" s="11">
        <v>15.269</v>
      </c>
      <c r="BJ11" s="11">
        <v>15.686</v>
      </c>
      <c r="BK11" s="11">
        <v>14.994</v>
      </c>
      <c r="BL11" s="11">
        <v>16.599</v>
      </c>
      <c r="BM11" s="11">
        <v>14.348</v>
      </c>
      <c r="BN11" s="11">
        <v>16.349</v>
      </c>
      <c r="BO11" s="11">
        <v>15.366</v>
      </c>
      <c r="BP11" s="11">
        <v>15.319</v>
      </c>
      <c r="BQ11" s="11">
        <v>13.87</v>
      </c>
      <c r="BR11" s="11">
        <v>12.699</v>
      </c>
      <c r="BS11" s="11">
        <v>13.19</v>
      </c>
      <c r="BT11" s="11">
        <v>12.786</v>
      </c>
      <c r="BU11" s="11">
        <v>13.131</v>
      </c>
      <c r="BV11" s="11">
        <v>12.923</v>
      </c>
      <c r="BW11" s="11">
        <v>11.405</v>
      </c>
      <c r="BX11" s="11">
        <v>10.9</v>
      </c>
      <c r="BY11" s="11">
        <v>10.939</v>
      </c>
      <c r="BZ11" s="11">
        <v>11.119</v>
      </c>
      <c r="CA11" s="11">
        <v>10.978</v>
      </c>
      <c r="CB11" s="11">
        <v>11.068</v>
      </c>
      <c r="CC11" s="11">
        <v>10.782</v>
      </c>
      <c r="CD11" s="11">
        <v>10.895</v>
      </c>
      <c r="CE11" s="11">
        <v>10.882</v>
      </c>
      <c r="CF11" s="11">
        <v>10.79</v>
      </c>
      <c r="CG11" s="11">
        <v>9.923</v>
      </c>
      <c r="CH11" s="11">
        <v>9.547</v>
      </c>
      <c r="CI11" s="11">
        <v>12.999</v>
      </c>
      <c r="CJ11" s="11">
        <v>14.006</v>
      </c>
      <c r="CK11" s="11">
        <v>13.765</v>
      </c>
      <c r="CL11" s="11">
        <v>12.584</v>
      </c>
      <c r="CM11" s="11">
        <v>12.499</v>
      </c>
      <c r="CN11" s="11">
        <v>13.256</v>
      </c>
      <c r="CO11" s="11">
        <v>14.728</v>
      </c>
      <c r="CP11" s="11">
        <v>14.784</v>
      </c>
      <c r="CQ11" s="11">
        <v>14.488</v>
      </c>
      <c r="CR11" s="11">
        <v>14.126</v>
      </c>
      <c r="CS11" s="11">
        <v>17.266</v>
      </c>
      <c r="CT11" s="11">
        <v>16.811</v>
      </c>
      <c r="CU11" s="11">
        <v>17.318</v>
      </c>
      <c r="CV11" s="11">
        <v>16.489</v>
      </c>
      <c r="CW11" s="11">
        <v>17.504</v>
      </c>
      <c r="CX11" s="11">
        <v>16.775</v>
      </c>
      <c r="CY11" s="11">
        <v>16.958</v>
      </c>
      <c r="CZ11" s="11">
        <v>16.825</v>
      </c>
      <c r="DA11" s="11">
        <v>16.524</v>
      </c>
      <c r="DB11" s="11">
        <v>17.382</v>
      </c>
      <c r="DC11" s="11">
        <v>17.192</v>
      </c>
      <c r="DD11" s="11">
        <v>17.541</v>
      </c>
      <c r="DE11" s="11">
        <v>16.662</v>
      </c>
      <c r="DF11" s="11">
        <v>14.118</v>
      </c>
      <c r="DG11" s="11">
        <v>14.584</v>
      </c>
      <c r="DH11" s="11">
        <v>14.571</v>
      </c>
      <c r="DI11" s="11">
        <v>14.257</v>
      </c>
      <c r="DJ11" s="11">
        <v>14.517</v>
      </c>
      <c r="DK11" s="11">
        <v>14.172</v>
      </c>
      <c r="DL11" s="11">
        <v>13.742</v>
      </c>
      <c r="DM11" s="11">
        <v>13.528</v>
      </c>
      <c r="DN11" s="11">
        <v>14.193</v>
      </c>
      <c r="DO11" s="11">
        <v>14.663</v>
      </c>
      <c r="DP11" s="11">
        <v>14.1</v>
      </c>
      <c r="DQ11" s="11">
        <v>14.41</v>
      </c>
      <c r="DR11" s="11">
        <v>14.513</v>
      </c>
      <c r="DS11" s="11">
        <v>14.304</v>
      </c>
      <c r="DT11" s="11">
        <v>14.099</v>
      </c>
      <c r="DU11" s="11">
        <v>13.548</v>
      </c>
      <c r="DV11" s="11">
        <v>21.101</v>
      </c>
      <c r="DW11" s="11">
        <v>22.141</v>
      </c>
      <c r="DX11" s="11">
        <v>21.573</v>
      </c>
      <c r="DY11" s="11">
        <v>22.284</v>
      </c>
      <c r="DZ11" s="11">
        <v>22.003</v>
      </c>
      <c r="EA11" s="11">
        <v>21.069</v>
      </c>
      <c r="EB11" s="11">
        <v>21.122</v>
      </c>
      <c r="EC11" s="11">
        <v>21.366</v>
      </c>
      <c r="ED11" s="11">
        <v>21.971</v>
      </c>
      <c r="EE11" s="11">
        <v>21.726</v>
      </c>
      <c r="EF11" s="11">
        <v>21.551</v>
      </c>
      <c r="EG11" s="11">
        <v>15.516</v>
      </c>
      <c r="EH11" s="11">
        <v>15.557</v>
      </c>
      <c r="EI11" s="11">
        <v>15.271</v>
      </c>
      <c r="EJ11" s="11">
        <v>14.845</v>
      </c>
      <c r="EK11" s="11">
        <v>14.917</v>
      </c>
      <c r="EL11" s="11">
        <v>15.264</v>
      </c>
      <c r="EM11" s="11">
        <v>15.096</v>
      </c>
      <c r="EN11" s="11">
        <v>15.157</v>
      </c>
      <c r="EO11" s="11">
        <v>15.295</v>
      </c>
      <c r="EP11" s="11">
        <v>15.276</v>
      </c>
      <c r="EQ11" s="11">
        <v>15.053</v>
      </c>
      <c r="ER11" s="11">
        <v>15.019</v>
      </c>
      <c r="ES11" s="11">
        <v>15.416</v>
      </c>
      <c r="ET11" s="11">
        <v>14.958</v>
      </c>
      <c r="EU11" s="11">
        <v>15.444</v>
      </c>
      <c r="EV11" s="11">
        <v>15.312</v>
      </c>
      <c r="EW11" s="11">
        <v>15.042</v>
      </c>
      <c r="EX11" s="11">
        <v>15.317</v>
      </c>
      <c r="EY11" s="11">
        <v>14.875</v>
      </c>
      <c r="EZ11" s="11">
        <v>14.812</v>
      </c>
      <c r="FA11" s="11">
        <v>15.141</v>
      </c>
      <c r="FB11" s="11">
        <v>14.624</v>
      </c>
      <c r="FC11" s="11">
        <v>14.946</v>
      </c>
      <c r="FD11" s="11">
        <v>14.886</v>
      </c>
      <c r="FE11" s="11">
        <v>14.705</v>
      </c>
      <c r="FF11" s="11">
        <v>14.524</v>
      </c>
      <c r="FG11" s="11">
        <v>14.951</v>
      </c>
      <c r="FH11" s="11">
        <v>15.088</v>
      </c>
      <c r="FI11" s="11">
        <v>12.256</v>
      </c>
      <c r="FJ11" s="11">
        <v>11.733</v>
      </c>
      <c r="FK11" s="11">
        <v>11.839</v>
      </c>
      <c r="FL11" s="11">
        <v>11.9</v>
      </c>
      <c r="FM11" s="11">
        <v>11.2</v>
      </c>
      <c r="FN11" s="11">
        <v>11.575</v>
      </c>
      <c r="FO11" s="11">
        <v>12.396</v>
      </c>
      <c r="FP11" s="11">
        <v>12.091</v>
      </c>
      <c r="FQ11" s="11">
        <v>11.88</v>
      </c>
      <c r="FR11" s="11">
        <v>11.782</v>
      </c>
      <c r="FS11" s="11">
        <v>12.037</v>
      </c>
      <c r="FT11" s="11">
        <v>12.301</v>
      </c>
      <c r="FU11" s="11">
        <v>12.64</v>
      </c>
      <c r="FV11" s="23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256" ht="15.75">
      <c r="A12" s="54"/>
      <c r="B12" s="54"/>
      <c r="C12" s="44" t="s">
        <v>56</v>
      </c>
      <c r="D12" s="11">
        <v>0.066</v>
      </c>
      <c r="E12" s="11">
        <v>0.065</v>
      </c>
      <c r="F12" s="11">
        <v>0.073</v>
      </c>
      <c r="G12" s="11">
        <v>0.062</v>
      </c>
      <c r="H12" s="11">
        <v>0.028</v>
      </c>
      <c r="I12" s="11">
        <v>0.034</v>
      </c>
      <c r="J12" s="11">
        <v>0.044</v>
      </c>
      <c r="K12" s="11">
        <v>0.052</v>
      </c>
      <c r="L12" s="11">
        <v>0.043</v>
      </c>
      <c r="M12" s="11">
        <v>0.069</v>
      </c>
      <c r="N12" s="11">
        <v>0.051</v>
      </c>
      <c r="O12" s="11">
        <v>0.068</v>
      </c>
      <c r="P12" s="11">
        <v>0.056</v>
      </c>
      <c r="Q12" s="11">
        <v>0.002</v>
      </c>
      <c r="R12" s="11">
        <v>0.054</v>
      </c>
      <c r="S12" s="11">
        <v>0.044</v>
      </c>
      <c r="T12" s="11">
        <v>0.065</v>
      </c>
      <c r="U12" s="11">
        <v>0.179</v>
      </c>
      <c r="V12" s="11">
        <v>0.099</v>
      </c>
      <c r="W12" s="11">
        <v>0.032</v>
      </c>
      <c r="X12" s="11">
        <v>0.009</v>
      </c>
      <c r="Y12" s="11">
        <v>0.012</v>
      </c>
      <c r="Z12" s="11">
        <v>0.03</v>
      </c>
      <c r="AA12" s="11">
        <v>0.009</v>
      </c>
      <c r="AB12" s="11">
        <v>0.051</v>
      </c>
      <c r="AC12" s="11">
        <v>0.085</v>
      </c>
      <c r="AD12" s="11">
        <v>0.035</v>
      </c>
      <c r="AE12" s="11">
        <v>0.043</v>
      </c>
      <c r="AF12" s="11">
        <v>0.026</v>
      </c>
      <c r="AG12" s="11">
        <v>0.03</v>
      </c>
      <c r="AH12" s="11">
        <v>0.065</v>
      </c>
      <c r="AI12" s="11">
        <v>0.031</v>
      </c>
      <c r="AJ12" s="11">
        <v>0.066</v>
      </c>
      <c r="AK12" s="11">
        <v>0</v>
      </c>
      <c r="AL12" s="11">
        <v>0.066</v>
      </c>
      <c r="AM12" s="11">
        <v>0.071</v>
      </c>
      <c r="AN12" s="11">
        <v>0.104</v>
      </c>
      <c r="AO12" s="11">
        <v>0.017</v>
      </c>
      <c r="AP12" s="11">
        <v>0.069</v>
      </c>
      <c r="AQ12" s="11">
        <v>0.025</v>
      </c>
      <c r="AR12" s="11">
        <v>0</v>
      </c>
      <c r="AS12" s="11">
        <v>0</v>
      </c>
      <c r="AT12" s="11">
        <v>0.033</v>
      </c>
      <c r="AU12" s="11">
        <v>0.03</v>
      </c>
      <c r="AV12" s="11">
        <v>0.075</v>
      </c>
      <c r="AW12" s="11">
        <v>0</v>
      </c>
      <c r="AX12" s="11">
        <v>0.055</v>
      </c>
      <c r="AY12" s="11">
        <v>0.07</v>
      </c>
      <c r="AZ12" s="11">
        <v>0.063</v>
      </c>
      <c r="BA12" s="11">
        <v>0.062</v>
      </c>
      <c r="BB12" s="11">
        <v>0.031</v>
      </c>
      <c r="BC12" s="11">
        <v>0.044</v>
      </c>
      <c r="BD12" s="11">
        <v>0.046</v>
      </c>
      <c r="BE12" s="11">
        <v>0.008</v>
      </c>
      <c r="BF12" s="11">
        <v>0.082</v>
      </c>
      <c r="BG12" s="11">
        <v>0.056</v>
      </c>
      <c r="BH12" s="11">
        <v>0.049</v>
      </c>
      <c r="BI12" s="11">
        <v>0.125</v>
      </c>
      <c r="BJ12" s="11">
        <v>0.185</v>
      </c>
      <c r="BK12" s="11">
        <v>0.099</v>
      </c>
      <c r="BL12" s="11">
        <v>0.106</v>
      </c>
      <c r="BM12" s="11">
        <v>0.066</v>
      </c>
      <c r="BN12" s="11">
        <v>0.105</v>
      </c>
      <c r="BO12" s="11">
        <v>0.06</v>
      </c>
      <c r="BP12" s="11">
        <v>0.106</v>
      </c>
      <c r="BQ12" s="11">
        <v>0.3</v>
      </c>
      <c r="BR12" s="11">
        <v>0.045</v>
      </c>
      <c r="BS12" s="11">
        <v>0.051</v>
      </c>
      <c r="BT12" s="11">
        <v>0.043</v>
      </c>
      <c r="BU12" s="11">
        <v>0.057</v>
      </c>
      <c r="BV12" s="11">
        <v>0.037</v>
      </c>
      <c r="BW12" s="11">
        <v>0.037</v>
      </c>
      <c r="BX12" s="11">
        <v>0.062</v>
      </c>
      <c r="BY12" s="11">
        <v>0.05</v>
      </c>
      <c r="BZ12" s="11">
        <v>0.099</v>
      </c>
      <c r="CA12" s="11">
        <v>0.028</v>
      </c>
      <c r="CB12" s="11">
        <v>0.028</v>
      </c>
      <c r="CC12" s="11">
        <v>0.062</v>
      </c>
      <c r="CD12" s="11">
        <v>0.05</v>
      </c>
      <c r="CE12" s="11">
        <v>0.036</v>
      </c>
      <c r="CF12" s="11">
        <v>0.018</v>
      </c>
      <c r="CG12" s="11">
        <v>0.031</v>
      </c>
      <c r="CH12" s="11">
        <v>0.017</v>
      </c>
      <c r="CI12" s="11">
        <v>0.042</v>
      </c>
      <c r="CJ12" s="11">
        <v>0.029</v>
      </c>
      <c r="CK12" s="11">
        <v>0.071</v>
      </c>
      <c r="CL12" s="11">
        <v>0.18</v>
      </c>
      <c r="CM12" s="11">
        <v>0.061</v>
      </c>
      <c r="CN12" s="11">
        <v>0.06</v>
      </c>
      <c r="CO12" s="11">
        <v>0.022</v>
      </c>
      <c r="CP12" s="11">
        <v>0.03</v>
      </c>
      <c r="CQ12" s="11">
        <v>0.028</v>
      </c>
      <c r="CR12" s="11">
        <v>0.068</v>
      </c>
      <c r="CS12" s="11">
        <v>0.065</v>
      </c>
      <c r="CT12" s="11">
        <v>0.09</v>
      </c>
      <c r="CU12" s="11">
        <v>0.086</v>
      </c>
      <c r="CV12" s="11">
        <v>0.094</v>
      </c>
      <c r="CW12" s="11">
        <v>0.064</v>
      </c>
      <c r="CX12" s="11">
        <v>0.087</v>
      </c>
      <c r="CY12" s="11">
        <v>0.064</v>
      </c>
      <c r="CZ12" s="11">
        <v>0.061</v>
      </c>
      <c r="DA12" s="11">
        <v>0.058</v>
      </c>
      <c r="DB12" s="11">
        <v>0.058</v>
      </c>
      <c r="DC12" s="11">
        <v>0.094</v>
      </c>
      <c r="DD12" s="11">
        <v>0.049</v>
      </c>
      <c r="DE12" s="11">
        <v>0.041</v>
      </c>
      <c r="DF12" s="11">
        <v>0.045</v>
      </c>
      <c r="DG12" s="11">
        <v>0.054</v>
      </c>
      <c r="DH12" s="11">
        <v>0.044</v>
      </c>
      <c r="DI12" s="11">
        <v>0.027</v>
      </c>
      <c r="DJ12" s="11">
        <v>0.069</v>
      </c>
      <c r="DK12" s="11">
        <v>0.028</v>
      </c>
      <c r="DL12" s="11">
        <v>0.008</v>
      </c>
      <c r="DM12" s="11">
        <v>0.214</v>
      </c>
      <c r="DN12" s="11">
        <v>0.05</v>
      </c>
      <c r="DO12" s="11">
        <v>0.002</v>
      </c>
      <c r="DP12" s="11">
        <v>0.016</v>
      </c>
      <c r="DQ12" s="11">
        <v>0.011</v>
      </c>
      <c r="DR12" s="11">
        <v>0.062</v>
      </c>
      <c r="DS12" s="11">
        <v>0.005</v>
      </c>
      <c r="DT12" s="11">
        <v>0.016</v>
      </c>
      <c r="DU12" s="11">
        <v>0.089</v>
      </c>
      <c r="DV12" s="11">
        <v>0.008</v>
      </c>
      <c r="DW12" s="11">
        <v>0.04</v>
      </c>
      <c r="DX12" s="11">
        <v>0.027</v>
      </c>
      <c r="DY12" s="11">
        <v>0.059</v>
      </c>
      <c r="DZ12" s="11">
        <v>0.008</v>
      </c>
      <c r="EA12" s="11">
        <v>0.031</v>
      </c>
      <c r="EB12" s="11">
        <v>0.028</v>
      </c>
      <c r="EC12" s="11">
        <v>0</v>
      </c>
      <c r="ED12" s="11">
        <v>0.073</v>
      </c>
      <c r="EE12" s="11">
        <v>0.036</v>
      </c>
      <c r="EF12" s="11">
        <v>0.015</v>
      </c>
      <c r="EG12" s="11">
        <v>0.048</v>
      </c>
      <c r="EH12" s="11">
        <v>0.031</v>
      </c>
      <c r="EI12" s="11">
        <v>0.112</v>
      </c>
      <c r="EJ12" s="11">
        <v>0.249</v>
      </c>
      <c r="EK12" s="11">
        <v>0.025</v>
      </c>
      <c r="EL12" s="11">
        <v>0.059</v>
      </c>
      <c r="EM12" s="11">
        <v>0.018</v>
      </c>
      <c r="EN12" s="11">
        <v>0.004</v>
      </c>
      <c r="EO12" s="11">
        <v>0.049</v>
      </c>
      <c r="EP12" s="11">
        <v>0.041</v>
      </c>
      <c r="EQ12" s="11">
        <v>0.079</v>
      </c>
      <c r="ER12" s="11">
        <v>0.045</v>
      </c>
      <c r="ES12" s="11">
        <v>0.037</v>
      </c>
      <c r="ET12" s="11">
        <v>0.083</v>
      </c>
      <c r="EU12" s="11">
        <v>0.066</v>
      </c>
      <c r="EV12" s="11">
        <v>0.077</v>
      </c>
      <c r="EW12" s="11">
        <v>0.051</v>
      </c>
      <c r="EX12" s="11">
        <v>0.083</v>
      </c>
      <c r="EY12" s="11">
        <v>0.015</v>
      </c>
      <c r="EZ12" s="11">
        <v>0.037</v>
      </c>
      <c r="FA12" s="11">
        <v>0.059</v>
      </c>
      <c r="FB12" s="11">
        <v>0.186</v>
      </c>
      <c r="FC12" s="11">
        <v>0.003</v>
      </c>
      <c r="FD12" s="11">
        <v>0.044</v>
      </c>
      <c r="FE12" s="11">
        <v>0.027</v>
      </c>
      <c r="FF12" s="11">
        <v>0.192</v>
      </c>
      <c r="FG12" s="11">
        <v>0</v>
      </c>
      <c r="FH12" s="11">
        <v>0.063</v>
      </c>
      <c r="FI12" s="11">
        <v>0.03</v>
      </c>
      <c r="FJ12" s="11">
        <v>0.006</v>
      </c>
      <c r="FK12" s="11">
        <v>0.025</v>
      </c>
      <c r="FL12" s="11">
        <v>0.012</v>
      </c>
      <c r="FM12" s="11">
        <v>0.015</v>
      </c>
      <c r="FN12" s="11">
        <v>0.038</v>
      </c>
      <c r="FO12" s="11">
        <v>0.052</v>
      </c>
      <c r="FP12" s="11">
        <v>0.044</v>
      </c>
      <c r="FQ12" s="11">
        <v>0.007</v>
      </c>
      <c r="FR12" s="11">
        <v>0.023</v>
      </c>
      <c r="FS12" s="11">
        <v>0.027</v>
      </c>
      <c r="FT12" s="11">
        <v>0.13</v>
      </c>
      <c r="FU12" s="11">
        <v>0.018</v>
      </c>
      <c r="FV12" s="23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</row>
    <row r="13" spans="1:256" ht="12.75">
      <c r="A13" s="54"/>
      <c r="B13" s="54"/>
      <c r="C13" s="59" t="s">
        <v>54</v>
      </c>
      <c r="D13" s="11">
        <v>0.461</v>
      </c>
      <c r="E13" s="11">
        <v>0.446</v>
      </c>
      <c r="F13" s="11">
        <v>0.434</v>
      </c>
      <c r="G13" s="11">
        <v>0.432</v>
      </c>
      <c r="H13" s="11">
        <v>0.406</v>
      </c>
      <c r="I13" s="11">
        <v>0.367</v>
      </c>
      <c r="J13" s="11">
        <v>0.373</v>
      </c>
      <c r="K13" s="11">
        <v>0.326</v>
      </c>
      <c r="L13" s="11">
        <v>0.363</v>
      </c>
      <c r="M13" s="11">
        <v>0.41</v>
      </c>
      <c r="N13" s="11">
        <v>0.353</v>
      </c>
      <c r="O13" s="11">
        <v>0.405</v>
      </c>
      <c r="P13" s="11">
        <v>0.465</v>
      </c>
      <c r="Q13" s="11">
        <v>0.407</v>
      </c>
      <c r="R13" s="11">
        <v>0.366</v>
      </c>
      <c r="S13" s="11">
        <v>0.468</v>
      </c>
      <c r="T13" s="11">
        <v>0.449</v>
      </c>
      <c r="U13" s="11">
        <v>0.39</v>
      </c>
      <c r="V13" s="11">
        <v>0.382</v>
      </c>
      <c r="W13" s="11">
        <v>0.397</v>
      </c>
      <c r="X13" s="11">
        <v>0.595</v>
      </c>
      <c r="Y13" s="11">
        <v>0.774</v>
      </c>
      <c r="Z13" s="11">
        <v>0.668</v>
      </c>
      <c r="AA13" s="11">
        <v>0.691</v>
      </c>
      <c r="AB13" s="11">
        <v>0.689</v>
      </c>
      <c r="AC13" s="11">
        <v>0.637</v>
      </c>
      <c r="AD13" s="11">
        <v>0.551</v>
      </c>
      <c r="AE13" s="11">
        <v>0.564</v>
      </c>
      <c r="AF13" s="11">
        <v>0.48</v>
      </c>
      <c r="AG13" s="11">
        <v>0.744</v>
      </c>
      <c r="AH13" s="11">
        <v>0.716</v>
      </c>
      <c r="AI13" s="11">
        <v>0.651</v>
      </c>
      <c r="AJ13" s="11">
        <v>0.73</v>
      </c>
      <c r="AK13" s="11">
        <v>0.655</v>
      </c>
      <c r="AL13" s="11">
        <v>0.651</v>
      </c>
      <c r="AM13" s="11">
        <v>0.687</v>
      </c>
      <c r="AN13" s="11">
        <v>0.739</v>
      </c>
      <c r="AO13" s="11">
        <v>0.62</v>
      </c>
      <c r="AP13" s="11">
        <v>0.556</v>
      </c>
      <c r="AQ13" s="11">
        <v>0.592</v>
      </c>
      <c r="AR13" s="11">
        <v>0.598</v>
      </c>
      <c r="AS13" s="11">
        <v>0.661</v>
      </c>
      <c r="AT13" s="11">
        <v>0.627</v>
      </c>
      <c r="AU13" s="11">
        <v>0.667</v>
      </c>
      <c r="AV13" s="11">
        <v>0.67</v>
      </c>
      <c r="AW13" s="11">
        <v>0.675</v>
      </c>
      <c r="AX13" s="11">
        <v>0.62</v>
      </c>
      <c r="AY13" s="11">
        <v>0.518</v>
      </c>
      <c r="AZ13" s="11">
        <v>0.494</v>
      </c>
      <c r="BA13" s="11">
        <v>0.512</v>
      </c>
      <c r="BB13" s="11">
        <v>0.495</v>
      </c>
      <c r="BC13" s="11">
        <v>0.511</v>
      </c>
      <c r="BD13" s="11">
        <v>0.458</v>
      </c>
      <c r="BE13" s="11">
        <v>0.512</v>
      </c>
      <c r="BF13" s="11">
        <v>0.499</v>
      </c>
      <c r="BG13" s="11">
        <v>0.46</v>
      </c>
      <c r="BH13" s="11">
        <v>0.621</v>
      </c>
      <c r="BI13" s="11">
        <v>0.605</v>
      </c>
      <c r="BJ13" s="11">
        <v>0.647</v>
      </c>
      <c r="BK13" s="11">
        <v>0.478</v>
      </c>
      <c r="BL13" s="11">
        <v>0.648</v>
      </c>
      <c r="BM13" s="11">
        <v>0.458</v>
      </c>
      <c r="BN13" s="11">
        <v>0.591</v>
      </c>
      <c r="BO13" s="11">
        <v>0.644</v>
      </c>
      <c r="BP13" s="11">
        <v>0.572</v>
      </c>
      <c r="BQ13" s="11">
        <v>0.513</v>
      </c>
      <c r="BR13" s="11">
        <v>0.427</v>
      </c>
      <c r="BS13" s="11">
        <v>0.441</v>
      </c>
      <c r="BT13" s="11">
        <v>0.449</v>
      </c>
      <c r="BU13" s="11">
        <v>0.455</v>
      </c>
      <c r="BV13" s="11">
        <v>0.461</v>
      </c>
      <c r="BW13" s="11">
        <v>1.199</v>
      </c>
      <c r="BX13" s="11">
        <v>1.296</v>
      </c>
      <c r="BY13" s="11">
        <v>1.091</v>
      </c>
      <c r="BZ13" s="11">
        <v>1.212</v>
      </c>
      <c r="CA13" s="11">
        <v>1.212</v>
      </c>
      <c r="CB13" s="11">
        <v>1.358</v>
      </c>
      <c r="CC13" s="11">
        <v>1.304</v>
      </c>
      <c r="CD13" s="11">
        <v>1.344</v>
      </c>
      <c r="CE13" s="11">
        <v>1.361</v>
      </c>
      <c r="CF13" s="11">
        <v>1.349</v>
      </c>
      <c r="CG13" s="11">
        <v>0.623</v>
      </c>
      <c r="CH13" s="11">
        <v>0.613</v>
      </c>
      <c r="CI13" s="11">
        <v>0.625</v>
      </c>
      <c r="CJ13" s="11">
        <v>0.683</v>
      </c>
      <c r="CK13" s="11">
        <v>0.742</v>
      </c>
      <c r="CL13" s="11">
        <v>0.7</v>
      </c>
      <c r="CM13" s="11">
        <v>0.637</v>
      </c>
      <c r="CN13" s="11">
        <v>0.696</v>
      </c>
      <c r="CO13" s="11">
        <v>0.682</v>
      </c>
      <c r="CP13" s="11">
        <v>0.657</v>
      </c>
      <c r="CQ13" s="11">
        <v>0.676</v>
      </c>
      <c r="CR13" s="11">
        <v>0.665</v>
      </c>
      <c r="CS13" s="11">
        <v>1.442</v>
      </c>
      <c r="CT13" s="11">
        <v>1.479</v>
      </c>
      <c r="CU13" s="11">
        <v>1.355</v>
      </c>
      <c r="CV13" s="11">
        <v>1.236</v>
      </c>
      <c r="CW13" s="11">
        <v>1.056</v>
      </c>
      <c r="CX13" s="11">
        <v>1.407</v>
      </c>
      <c r="CY13" s="11">
        <v>1.178</v>
      </c>
      <c r="CZ13" s="11">
        <v>1.414</v>
      </c>
      <c r="DA13" s="11">
        <v>1.416</v>
      </c>
      <c r="DB13" s="11">
        <v>1.332</v>
      </c>
      <c r="DC13" s="11">
        <v>1.104</v>
      </c>
      <c r="DD13" s="11">
        <v>1.371</v>
      </c>
      <c r="DE13" s="11">
        <v>1.439</v>
      </c>
      <c r="DF13" s="11">
        <v>0.759</v>
      </c>
      <c r="DG13" s="11">
        <v>0.744</v>
      </c>
      <c r="DH13" s="11">
        <v>0.719</v>
      </c>
      <c r="DI13" s="11">
        <v>0.717</v>
      </c>
      <c r="DJ13" s="11">
        <v>0.683</v>
      </c>
      <c r="DK13" s="11">
        <v>0.745</v>
      </c>
      <c r="DL13" s="11">
        <v>0.713</v>
      </c>
      <c r="DM13" s="11">
        <v>0.671</v>
      </c>
      <c r="DN13" s="11">
        <v>0.822</v>
      </c>
      <c r="DO13" s="11">
        <v>0.696</v>
      </c>
      <c r="DP13" s="11">
        <v>0.749</v>
      </c>
      <c r="DQ13" s="11">
        <v>0.822</v>
      </c>
      <c r="DR13" s="11">
        <v>0.728</v>
      </c>
      <c r="DS13" s="11">
        <v>0.731</v>
      </c>
      <c r="DT13" s="11">
        <v>0.747</v>
      </c>
      <c r="DU13" s="11">
        <v>0.658</v>
      </c>
      <c r="DV13" s="11">
        <v>0.167</v>
      </c>
      <c r="DW13" s="11">
        <v>0.206</v>
      </c>
      <c r="DX13" s="11">
        <v>0.195</v>
      </c>
      <c r="DY13" s="11">
        <v>0.148</v>
      </c>
      <c r="DZ13" s="11">
        <v>0.161</v>
      </c>
      <c r="EA13" s="11">
        <v>0.258</v>
      </c>
      <c r="EB13" s="11">
        <v>0.207</v>
      </c>
      <c r="EC13" s="11">
        <v>0.195</v>
      </c>
      <c r="ED13" s="11">
        <v>0.179</v>
      </c>
      <c r="EE13" s="11">
        <v>0.074</v>
      </c>
      <c r="EF13" s="11">
        <v>0.097</v>
      </c>
      <c r="EG13" s="11">
        <v>0.263</v>
      </c>
      <c r="EH13" s="11">
        <v>0.203</v>
      </c>
      <c r="EI13" s="11">
        <v>0.254</v>
      </c>
      <c r="EJ13" s="11">
        <v>0.234</v>
      </c>
      <c r="EK13" s="11">
        <v>0.204</v>
      </c>
      <c r="EL13" s="11">
        <v>0.256</v>
      </c>
      <c r="EM13" s="11">
        <v>0.236</v>
      </c>
      <c r="EN13" s="11">
        <v>0.25</v>
      </c>
      <c r="EO13" s="11">
        <v>0.191</v>
      </c>
      <c r="EP13" s="11">
        <v>0.325</v>
      </c>
      <c r="EQ13" s="11">
        <v>0.269</v>
      </c>
      <c r="ER13" s="11">
        <v>0.251</v>
      </c>
      <c r="ES13" s="11">
        <v>0.206</v>
      </c>
      <c r="ET13" s="11">
        <v>0.29</v>
      </c>
      <c r="EU13" s="11">
        <v>0.228</v>
      </c>
      <c r="EV13" s="11">
        <v>0.266</v>
      </c>
      <c r="EW13" s="11">
        <v>0.254</v>
      </c>
      <c r="EX13" s="11">
        <v>0.23</v>
      </c>
      <c r="EY13" s="11">
        <v>0.185</v>
      </c>
      <c r="EZ13" s="11">
        <v>0.262</v>
      </c>
      <c r="FA13" s="11">
        <v>0.236</v>
      </c>
      <c r="FB13" s="11">
        <v>0.294</v>
      </c>
      <c r="FC13" s="11">
        <v>0.319</v>
      </c>
      <c r="FD13" s="11">
        <v>0.203</v>
      </c>
      <c r="FE13" s="11">
        <v>0.23</v>
      </c>
      <c r="FF13" s="11">
        <v>0.189</v>
      </c>
      <c r="FG13" s="11">
        <v>0.191</v>
      </c>
      <c r="FH13" s="11">
        <v>0.219</v>
      </c>
      <c r="FI13" s="11">
        <v>0.611</v>
      </c>
      <c r="FJ13" s="11">
        <v>0.534</v>
      </c>
      <c r="FK13" s="11">
        <v>0.597</v>
      </c>
      <c r="FL13" s="11">
        <v>0.644</v>
      </c>
      <c r="FM13" s="11">
        <v>0.492</v>
      </c>
      <c r="FN13" s="11">
        <v>0.597</v>
      </c>
      <c r="FO13" s="11">
        <v>0.6</v>
      </c>
      <c r="FP13" s="11">
        <v>0.556</v>
      </c>
      <c r="FQ13" s="11">
        <v>0.645</v>
      </c>
      <c r="FR13" s="11">
        <v>0.687</v>
      </c>
      <c r="FS13" s="11">
        <v>0.716</v>
      </c>
      <c r="FT13" s="11">
        <v>0.551</v>
      </c>
      <c r="FU13" s="11">
        <v>0.615</v>
      </c>
      <c r="FV13" s="23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</row>
    <row r="14" spans="1:256" ht="15.75">
      <c r="A14" s="54"/>
      <c r="B14" s="54"/>
      <c r="C14" s="44" t="s">
        <v>55</v>
      </c>
      <c r="D14" s="11">
        <v>24.213</v>
      </c>
      <c r="E14" s="11">
        <v>23.699</v>
      </c>
      <c r="F14" s="11">
        <v>25.543</v>
      </c>
      <c r="G14" s="11">
        <v>24.047</v>
      </c>
      <c r="H14" s="11">
        <v>24.108</v>
      </c>
      <c r="I14" s="11">
        <v>25.388</v>
      </c>
      <c r="J14" s="11">
        <v>24.884</v>
      </c>
      <c r="K14" s="11">
        <v>24.836</v>
      </c>
      <c r="L14" s="11">
        <v>24.602</v>
      </c>
      <c r="M14" s="11">
        <v>24.639</v>
      </c>
      <c r="N14" s="11">
        <v>25.255</v>
      </c>
      <c r="O14" s="11">
        <v>25.716</v>
      </c>
      <c r="P14" s="11">
        <v>25.314</v>
      </c>
      <c r="Q14" s="11">
        <v>24.318</v>
      </c>
      <c r="R14" s="11">
        <v>25.163</v>
      </c>
      <c r="S14" s="11">
        <v>23.847</v>
      </c>
      <c r="T14" s="11">
        <v>23.78</v>
      </c>
      <c r="U14" s="11">
        <v>26.448</v>
      </c>
      <c r="V14" s="11">
        <v>25.254</v>
      </c>
      <c r="W14" s="11">
        <v>24.104</v>
      </c>
      <c r="X14" s="11">
        <v>26.714</v>
      </c>
      <c r="Y14" s="11">
        <v>27.178</v>
      </c>
      <c r="Z14" s="11">
        <v>27.046</v>
      </c>
      <c r="AA14" s="11">
        <v>26.741</v>
      </c>
      <c r="AB14" s="11">
        <v>26.875</v>
      </c>
      <c r="AC14" s="11">
        <v>27.49</v>
      </c>
      <c r="AD14" s="11">
        <v>27.283</v>
      </c>
      <c r="AE14" s="11">
        <v>26.47</v>
      </c>
      <c r="AF14" s="11">
        <v>26.656</v>
      </c>
      <c r="AG14" s="11">
        <v>26.134</v>
      </c>
      <c r="AH14" s="11">
        <v>26.443</v>
      </c>
      <c r="AI14" s="11">
        <v>26.446</v>
      </c>
      <c r="AJ14" s="11">
        <v>27.302</v>
      </c>
      <c r="AK14" s="11">
        <v>26.595</v>
      </c>
      <c r="AL14" s="11">
        <v>26.542</v>
      </c>
      <c r="AM14" s="11">
        <v>26.802</v>
      </c>
      <c r="AN14" s="11">
        <v>26.358</v>
      </c>
      <c r="AO14" s="11">
        <v>26.713</v>
      </c>
      <c r="AP14" s="11">
        <v>27.098</v>
      </c>
      <c r="AQ14" s="11">
        <v>26.446</v>
      </c>
      <c r="AR14" s="11">
        <v>26.861</v>
      </c>
      <c r="AS14" s="11">
        <v>26.839</v>
      </c>
      <c r="AT14" s="11">
        <v>27.349</v>
      </c>
      <c r="AU14" s="11">
        <v>26.436</v>
      </c>
      <c r="AV14" s="11">
        <v>26.283</v>
      </c>
      <c r="AW14" s="11">
        <v>26.539</v>
      </c>
      <c r="AX14" s="11">
        <v>26.515</v>
      </c>
      <c r="AY14" s="11">
        <v>24.742</v>
      </c>
      <c r="AZ14" s="11">
        <v>25.184</v>
      </c>
      <c r="BA14" s="11">
        <v>24.816</v>
      </c>
      <c r="BB14" s="11">
        <v>24.398</v>
      </c>
      <c r="BC14" s="11">
        <v>25.041</v>
      </c>
      <c r="BD14" s="11">
        <v>25.453</v>
      </c>
      <c r="BE14" s="11">
        <v>25.296</v>
      </c>
      <c r="BF14" s="11">
        <v>25.043</v>
      </c>
      <c r="BG14" s="11">
        <v>25.035</v>
      </c>
      <c r="BH14" s="11">
        <v>25.161</v>
      </c>
      <c r="BI14" s="11">
        <v>25.016</v>
      </c>
      <c r="BJ14" s="11">
        <v>25.153</v>
      </c>
      <c r="BK14" s="11">
        <v>28.513</v>
      </c>
      <c r="BL14" s="11">
        <v>25.936</v>
      </c>
      <c r="BM14" s="11">
        <v>28.279</v>
      </c>
      <c r="BN14" s="11">
        <v>25.163</v>
      </c>
      <c r="BO14" s="11">
        <v>25.159</v>
      </c>
      <c r="BP14" s="11">
        <v>25.311</v>
      </c>
      <c r="BQ14" s="11">
        <v>28.064</v>
      </c>
      <c r="BR14" s="11">
        <v>24.596</v>
      </c>
      <c r="BS14" s="11">
        <v>25.31</v>
      </c>
      <c r="BT14" s="11">
        <v>25.87</v>
      </c>
      <c r="BU14" s="11">
        <v>24.694</v>
      </c>
      <c r="BV14" s="11">
        <v>24.663</v>
      </c>
      <c r="BW14" s="11">
        <v>24.796</v>
      </c>
      <c r="BX14" s="11">
        <v>24.554</v>
      </c>
      <c r="BY14" s="11">
        <v>25.224</v>
      </c>
      <c r="BZ14" s="11">
        <v>24.409</v>
      </c>
      <c r="CA14" s="11">
        <v>24.591</v>
      </c>
      <c r="CB14" s="11">
        <v>24.472</v>
      </c>
      <c r="CC14" s="11">
        <v>24.543</v>
      </c>
      <c r="CD14" s="11">
        <v>24.802</v>
      </c>
      <c r="CE14" s="11">
        <v>24.746</v>
      </c>
      <c r="CF14" s="11">
        <v>24.726</v>
      </c>
      <c r="CG14" s="11">
        <v>24.459</v>
      </c>
      <c r="CH14" s="11">
        <v>24.787</v>
      </c>
      <c r="CI14" s="11">
        <v>26.355</v>
      </c>
      <c r="CJ14" s="11">
        <v>25.54</v>
      </c>
      <c r="CK14" s="11">
        <v>25.256</v>
      </c>
      <c r="CL14" s="11">
        <v>27.527</v>
      </c>
      <c r="CM14" s="11">
        <v>27.077</v>
      </c>
      <c r="CN14" s="11">
        <v>25.044</v>
      </c>
      <c r="CO14" s="11">
        <v>24.919</v>
      </c>
      <c r="CP14" s="11">
        <v>24.288</v>
      </c>
      <c r="CQ14" s="11">
        <v>24.173</v>
      </c>
      <c r="CR14" s="11">
        <v>24.467</v>
      </c>
      <c r="CS14" s="11">
        <v>26.182</v>
      </c>
      <c r="CT14" s="11">
        <v>25.984</v>
      </c>
      <c r="CU14" s="11">
        <v>25.715</v>
      </c>
      <c r="CV14" s="11">
        <v>27.019</v>
      </c>
      <c r="CW14" s="11">
        <v>25.689</v>
      </c>
      <c r="CX14" s="11">
        <v>26.123</v>
      </c>
      <c r="CY14" s="11">
        <v>25.845</v>
      </c>
      <c r="CZ14" s="11">
        <v>26.116</v>
      </c>
      <c r="DA14" s="11">
        <v>26.24</v>
      </c>
      <c r="DB14" s="11">
        <v>26.442</v>
      </c>
      <c r="DC14" s="11">
        <v>26.271</v>
      </c>
      <c r="DD14" s="11">
        <v>26.177</v>
      </c>
      <c r="DE14" s="11">
        <v>25.965</v>
      </c>
      <c r="DF14" s="11">
        <v>25.177</v>
      </c>
      <c r="DG14" s="11">
        <v>25.722</v>
      </c>
      <c r="DH14" s="11">
        <v>25.189</v>
      </c>
      <c r="DI14" s="11">
        <v>25.398</v>
      </c>
      <c r="DJ14" s="11">
        <v>25.309</v>
      </c>
      <c r="DK14" s="11">
        <v>25.034</v>
      </c>
      <c r="DL14" s="11">
        <v>24.7</v>
      </c>
      <c r="DM14" s="11">
        <v>26.205</v>
      </c>
      <c r="DN14" s="11">
        <v>24.693</v>
      </c>
      <c r="DO14" s="11">
        <v>25.757</v>
      </c>
      <c r="DP14" s="11">
        <v>25.015</v>
      </c>
      <c r="DQ14" s="11">
        <v>25.072</v>
      </c>
      <c r="DR14" s="11">
        <v>25.038</v>
      </c>
      <c r="DS14" s="11">
        <v>25.004</v>
      </c>
      <c r="DT14" s="11">
        <v>24.38</v>
      </c>
      <c r="DU14" s="11">
        <v>25.448</v>
      </c>
      <c r="DV14" s="11">
        <v>26.661</v>
      </c>
      <c r="DW14" s="11">
        <v>26.553</v>
      </c>
      <c r="DX14" s="11">
        <v>26.128</v>
      </c>
      <c r="DY14" s="11">
        <v>26.765</v>
      </c>
      <c r="DZ14" s="11">
        <v>27.091</v>
      </c>
      <c r="EA14" s="11">
        <v>26.313</v>
      </c>
      <c r="EB14" s="11">
        <v>26.044</v>
      </c>
      <c r="EC14" s="11">
        <v>26.07</v>
      </c>
      <c r="ED14" s="11">
        <v>26.369</v>
      </c>
      <c r="EE14" s="11">
        <v>26.379</v>
      </c>
      <c r="EF14" s="11">
        <v>26.159</v>
      </c>
      <c r="EG14" s="11">
        <v>25.316</v>
      </c>
      <c r="EH14" s="11">
        <v>25.567</v>
      </c>
      <c r="EI14" s="11">
        <v>25.69</v>
      </c>
      <c r="EJ14" s="11">
        <v>26.97</v>
      </c>
      <c r="EK14" s="11">
        <v>25.04</v>
      </c>
      <c r="EL14" s="11">
        <v>25.471</v>
      </c>
      <c r="EM14" s="11">
        <v>25.278</v>
      </c>
      <c r="EN14" s="11">
        <v>25.31</v>
      </c>
      <c r="EO14" s="11">
        <v>25.505</v>
      </c>
      <c r="EP14" s="11">
        <v>25.468</v>
      </c>
      <c r="EQ14" s="11">
        <v>25.105</v>
      </c>
      <c r="ER14" s="11">
        <v>25.381</v>
      </c>
      <c r="ES14" s="11">
        <v>25.954</v>
      </c>
      <c r="ET14" s="11">
        <v>26.015</v>
      </c>
      <c r="EU14" s="11">
        <v>25.328</v>
      </c>
      <c r="EV14" s="11">
        <v>25.653</v>
      </c>
      <c r="EW14" s="11">
        <v>24.83</v>
      </c>
      <c r="EX14" s="11">
        <v>25.177</v>
      </c>
      <c r="EY14" s="11">
        <v>24.851</v>
      </c>
      <c r="EZ14" s="11">
        <v>24.533</v>
      </c>
      <c r="FA14" s="11">
        <v>25.362</v>
      </c>
      <c r="FB14" s="11">
        <v>26.53</v>
      </c>
      <c r="FC14" s="11">
        <v>24.889</v>
      </c>
      <c r="FD14" s="11">
        <v>24.727</v>
      </c>
      <c r="FE14" s="11">
        <v>25.966</v>
      </c>
      <c r="FF14" s="11">
        <v>26.439</v>
      </c>
      <c r="FG14" s="11">
        <v>25.047</v>
      </c>
      <c r="FH14" s="11">
        <v>25.93</v>
      </c>
      <c r="FI14" s="11">
        <v>25.487</v>
      </c>
      <c r="FJ14" s="11">
        <v>24.766</v>
      </c>
      <c r="FK14" s="11">
        <v>24.268</v>
      </c>
      <c r="FL14" s="11">
        <v>24.411</v>
      </c>
      <c r="FM14" s="11">
        <v>24.347</v>
      </c>
      <c r="FN14" s="11">
        <v>24.145</v>
      </c>
      <c r="FO14" s="11">
        <v>24.189</v>
      </c>
      <c r="FP14" s="11">
        <v>23.667</v>
      </c>
      <c r="FQ14" s="11">
        <v>24.672</v>
      </c>
      <c r="FR14" s="11">
        <v>24.518</v>
      </c>
      <c r="FS14" s="11">
        <v>23.933</v>
      </c>
      <c r="FT14" s="11">
        <v>25.365</v>
      </c>
      <c r="FU14" s="11">
        <v>24.279</v>
      </c>
      <c r="FV14" s="23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</row>
    <row r="15" spans="1:256" ht="15.75">
      <c r="A15" s="54"/>
      <c r="B15" s="54"/>
      <c r="C15" s="44" t="s">
        <v>57</v>
      </c>
      <c r="D15" s="11">
        <v>0.034</v>
      </c>
      <c r="E15" s="11">
        <v>0.017</v>
      </c>
      <c r="F15" s="11">
        <v>0.014</v>
      </c>
      <c r="G15" s="11">
        <v>0.012</v>
      </c>
      <c r="H15" s="11">
        <v>0</v>
      </c>
      <c r="I15" s="11">
        <v>0</v>
      </c>
      <c r="J15" s="11">
        <v>0.002</v>
      </c>
      <c r="K15" s="11">
        <v>0</v>
      </c>
      <c r="L15" s="11">
        <v>0.031</v>
      </c>
      <c r="M15" s="11">
        <v>0.031</v>
      </c>
      <c r="N15" s="11">
        <v>0.048</v>
      </c>
      <c r="O15" s="11">
        <v>0.007</v>
      </c>
      <c r="P15" s="11">
        <v>0.026</v>
      </c>
      <c r="Q15" s="11">
        <v>0.024</v>
      </c>
      <c r="R15" s="11">
        <v>0.073</v>
      </c>
      <c r="S15" s="11">
        <v>0</v>
      </c>
      <c r="T15" s="11">
        <v>0.077</v>
      </c>
      <c r="U15" s="11">
        <v>0.054</v>
      </c>
      <c r="V15" s="11">
        <v>0.09</v>
      </c>
      <c r="W15" s="11">
        <v>0.098</v>
      </c>
      <c r="X15" s="11">
        <v>0</v>
      </c>
      <c r="Y15" s="11">
        <v>0.057</v>
      </c>
      <c r="Z15" s="11">
        <v>0.094</v>
      </c>
      <c r="AA15" s="11">
        <v>0.068</v>
      </c>
      <c r="AB15" s="11">
        <v>0.061</v>
      </c>
      <c r="AC15" s="11">
        <v>0.015</v>
      </c>
      <c r="AD15" s="11">
        <v>0</v>
      </c>
      <c r="AE15" s="11">
        <v>0.043</v>
      </c>
      <c r="AF15" s="11">
        <v>0</v>
      </c>
      <c r="AG15" s="11">
        <v>0.013</v>
      </c>
      <c r="AH15" s="11">
        <v>0.025</v>
      </c>
      <c r="AI15" s="11">
        <v>0.096</v>
      </c>
      <c r="AJ15" s="11">
        <v>0.013</v>
      </c>
      <c r="AK15" s="11">
        <v>0</v>
      </c>
      <c r="AL15" s="11">
        <v>0</v>
      </c>
      <c r="AM15" s="11">
        <v>0.015</v>
      </c>
      <c r="AN15" s="11">
        <v>0.167</v>
      </c>
      <c r="AO15" s="11">
        <v>0.087</v>
      </c>
      <c r="AP15" s="11">
        <v>0.04</v>
      </c>
      <c r="AQ15" s="11">
        <v>0.075</v>
      </c>
      <c r="AR15" s="11">
        <v>0.027</v>
      </c>
      <c r="AS15" s="11">
        <v>0.035</v>
      </c>
      <c r="AT15" s="11">
        <v>0</v>
      </c>
      <c r="AU15" s="11">
        <v>0.025</v>
      </c>
      <c r="AV15" s="11">
        <v>0.015</v>
      </c>
      <c r="AW15" s="11">
        <v>0.017</v>
      </c>
      <c r="AX15" s="11">
        <v>0.012</v>
      </c>
      <c r="AY15" s="11">
        <v>0.007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0.007</v>
      </c>
      <c r="BF15" s="11">
        <v>0</v>
      </c>
      <c r="BG15" s="11">
        <v>0</v>
      </c>
      <c r="BH15" s="11">
        <v>0.012</v>
      </c>
      <c r="BI15" s="11">
        <v>0</v>
      </c>
      <c r="BJ15" s="11">
        <v>0.017</v>
      </c>
      <c r="BK15" s="11">
        <v>0.025</v>
      </c>
      <c r="BL15" s="11">
        <v>0.012</v>
      </c>
      <c r="BM15" s="11">
        <v>0.002</v>
      </c>
      <c r="BN15" s="11">
        <v>0.042</v>
      </c>
      <c r="BO15" s="11">
        <v>0</v>
      </c>
      <c r="BP15" s="11">
        <v>0.015</v>
      </c>
      <c r="BQ15" s="11">
        <v>0</v>
      </c>
      <c r="BR15" s="11">
        <v>0.024</v>
      </c>
      <c r="BS15" s="11">
        <v>0.012</v>
      </c>
      <c r="BT15" s="11">
        <v>0.012</v>
      </c>
      <c r="BU15" s="11">
        <v>0</v>
      </c>
      <c r="BV15" s="11">
        <v>0.048</v>
      </c>
      <c r="BW15" s="11">
        <v>0.081</v>
      </c>
      <c r="BX15" s="11">
        <v>0.055</v>
      </c>
      <c r="BY15" s="11">
        <v>0</v>
      </c>
      <c r="BZ15" s="11">
        <v>0</v>
      </c>
      <c r="CA15" s="11">
        <v>0.027</v>
      </c>
      <c r="CB15" s="11">
        <v>0.012</v>
      </c>
      <c r="CC15" s="11">
        <v>0.01</v>
      </c>
      <c r="CD15" s="11">
        <v>0.026</v>
      </c>
      <c r="CE15" s="11">
        <v>0</v>
      </c>
      <c r="CF15" s="11">
        <v>0</v>
      </c>
      <c r="CG15" s="11">
        <v>0.024</v>
      </c>
      <c r="CH15" s="11">
        <v>0</v>
      </c>
      <c r="CI15" s="11">
        <v>0.073</v>
      </c>
      <c r="CJ15" s="11">
        <v>0.022</v>
      </c>
      <c r="CK15" s="11">
        <v>0.079</v>
      </c>
      <c r="CL15" s="11">
        <v>0.005</v>
      </c>
      <c r="CM15" s="11">
        <v>0</v>
      </c>
      <c r="CN15" s="11">
        <v>0.005</v>
      </c>
      <c r="CO15" s="11">
        <v>0</v>
      </c>
      <c r="CP15" s="11">
        <v>0</v>
      </c>
      <c r="CQ15" s="11">
        <v>0</v>
      </c>
      <c r="CR15" s="11">
        <v>0.04</v>
      </c>
      <c r="CS15" s="11">
        <v>0.059</v>
      </c>
      <c r="CT15" s="11">
        <v>0.02</v>
      </c>
      <c r="CU15" s="11">
        <v>0.012</v>
      </c>
      <c r="CV15" s="11">
        <v>0</v>
      </c>
      <c r="CW15" s="11">
        <v>0.016</v>
      </c>
      <c r="CX15" s="11">
        <v>0</v>
      </c>
      <c r="CY15" s="11">
        <v>0.01</v>
      </c>
      <c r="CZ15" s="11">
        <v>0</v>
      </c>
      <c r="DA15" s="11">
        <v>0.003</v>
      </c>
      <c r="DB15" s="11">
        <v>0</v>
      </c>
      <c r="DC15" s="11">
        <v>0.03</v>
      </c>
      <c r="DD15" s="11">
        <v>0</v>
      </c>
      <c r="DE15" s="11">
        <v>0.007</v>
      </c>
      <c r="DF15" s="11">
        <v>0.022</v>
      </c>
      <c r="DG15" s="11">
        <v>0</v>
      </c>
      <c r="DH15" s="11">
        <v>0</v>
      </c>
      <c r="DI15" s="11">
        <v>0</v>
      </c>
      <c r="DJ15" s="11">
        <v>0</v>
      </c>
      <c r="DK15" s="11">
        <v>0.002</v>
      </c>
      <c r="DL15" s="11">
        <v>0</v>
      </c>
      <c r="DM15" s="11">
        <v>0.01</v>
      </c>
      <c r="DN15" s="11">
        <v>0</v>
      </c>
      <c r="DO15" s="11">
        <v>0</v>
      </c>
      <c r="DP15" s="11">
        <v>0.015</v>
      </c>
      <c r="DQ15" s="11">
        <v>0</v>
      </c>
      <c r="DR15" s="11">
        <v>0.052</v>
      </c>
      <c r="DS15" s="11">
        <v>0.017</v>
      </c>
      <c r="DT15" s="11">
        <v>0</v>
      </c>
      <c r="DU15" s="11">
        <v>0.03</v>
      </c>
      <c r="DV15" s="11">
        <v>0.048</v>
      </c>
      <c r="DW15" s="11">
        <v>0</v>
      </c>
      <c r="DX15" s="11">
        <v>0.039</v>
      </c>
      <c r="DY15" s="11">
        <v>0</v>
      </c>
      <c r="DZ15" s="11">
        <v>0</v>
      </c>
      <c r="EA15" s="11">
        <v>0.003</v>
      </c>
      <c r="EB15" s="11">
        <v>0</v>
      </c>
      <c r="EC15" s="11">
        <v>0</v>
      </c>
      <c r="ED15" s="11">
        <v>0</v>
      </c>
      <c r="EE15" s="11">
        <v>0.018</v>
      </c>
      <c r="EF15" s="11">
        <v>0.042</v>
      </c>
      <c r="EG15" s="11">
        <v>0.008</v>
      </c>
      <c r="EH15" s="11">
        <v>0.015</v>
      </c>
      <c r="EI15" s="11">
        <v>0</v>
      </c>
      <c r="EJ15" s="11">
        <v>0.036</v>
      </c>
      <c r="EK15" s="11">
        <v>0</v>
      </c>
      <c r="EL15" s="11">
        <v>0.018</v>
      </c>
      <c r="EM15" s="11">
        <v>0.067</v>
      </c>
      <c r="EN15" s="11">
        <v>0</v>
      </c>
      <c r="EO15" s="11">
        <v>0.028</v>
      </c>
      <c r="EP15" s="11">
        <v>0.067</v>
      </c>
      <c r="EQ15" s="11">
        <v>0.036</v>
      </c>
      <c r="ER15" s="11">
        <v>0</v>
      </c>
      <c r="ES15" s="11">
        <v>0.01</v>
      </c>
      <c r="ET15" s="11">
        <v>0.015</v>
      </c>
      <c r="EU15" s="11">
        <v>0.023</v>
      </c>
      <c r="EV15" s="11">
        <v>0</v>
      </c>
      <c r="EW15" s="11">
        <v>0.005</v>
      </c>
      <c r="EX15" s="11">
        <v>0.008</v>
      </c>
      <c r="EY15" s="11">
        <v>0</v>
      </c>
      <c r="EZ15" s="11">
        <v>0.069</v>
      </c>
      <c r="FA15" s="11">
        <v>0.015</v>
      </c>
      <c r="FB15" s="11">
        <v>0</v>
      </c>
      <c r="FC15" s="11">
        <v>0.044</v>
      </c>
      <c r="FD15" s="11">
        <v>0.008</v>
      </c>
      <c r="FE15" s="11">
        <v>0.003</v>
      </c>
      <c r="FF15" s="11">
        <v>0.003</v>
      </c>
      <c r="FG15" s="11">
        <v>0.028</v>
      </c>
      <c r="FH15" s="11">
        <v>0</v>
      </c>
      <c r="FI15" s="11">
        <v>0</v>
      </c>
      <c r="FJ15" s="11">
        <v>0.032</v>
      </c>
      <c r="FK15" s="11">
        <v>0</v>
      </c>
      <c r="FL15" s="11">
        <v>0</v>
      </c>
      <c r="FM15" s="11">
        <v>0.046</v>
      </c>
      <c r="FN15" s="11">
        <v>0</v>
      </c>
      <c r="FO15" s="11">
        <v>0</v>
      </c>
      <c r="FP15" s="11">
        <v>0</v>
      </c>
      <c r="FQ15" s="11">
        <v>0.016</v>
      </c>
      <c r="FR15" s="11">
        <v>0.018</v>
      </c>
      <c r="FS15" s="11">
        <v>0</v>
      </c>
      <c r="FT15" s="11">
        <v>0.059</v>
      </c>
      <c r="FU15" s="11">
        <v>0</v>
      </c>
      <c r="FV15" s="23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</row>
    <row r="16" spans="1:256" ht="15.75">
      <c r="A16" s="54"/>
      <c r="B16" s="54"/>
      <c r="C16" s="44" t="s">
        <v>58</v>
      </c>
      <c r="D16" s="11">
        <v>21.306</v>
      </c>
      <c r="E16" s="11">
        <v>22.044</v>
      </c>
      <c r="F16" s="11">
        <v>21.309</v>
      </c>
      <c r="G16" s="11">
        <v>21.124</v>
      </c>
      <c r="H16" s="11">
        <v>21.959</v>
      </c>
      <c r="I16" s="11">
        <v>21.629</v>
      </c>
      <c r="J16" s="11">
        <v>21.341</v>
      </c>
      <c r="K16" s="11">
        <v>21.098</v>
      </c>
      <c r="L16" s="11">
        <v>21.476</v>
      </c>
      <c r="M16" s="11">
        <v>21.658</v>
      </c>
      <c r="N16" s="11">
        <v>22.147</v>
      </c>
      <c r="O16" s="11">
        <v>22.189</v>
      </c>
      <c r="P16" s="11">
        <v>21.936</v>
      </c>
      <c r="Q16" s="11">
        <v>21.139</v>
      </c>
      <c r="R16" s="11">
        <v>21.048</v>
      </c>
      <c r="S16" s="11">
        <v>21.891</v>
      </c>
      <c r="T16" s="11">
        <v>21.587</v>
      </c>
      <c r="U16" s="11">
        <v>20.453</v>
      </c>
      <c r="V16" s="11">
        <v>20.9</v>
      </c>
      <c r="W16" s="11">
        <v>20.824</v>
      </c>
      <c r="X16" s="11">
        <v>20.245</v>
      </c>
      <c r="Y16" s="11">
        <v>20.211</v>
      </c>
      <c r="Z16" s="11">
        <v>20.757</v>
      </c>
      <c r="AA16" s="11">
        <v>20.566</v>
      </c>
      <c r="AB16" s="11">
        <v>20.734</v>
      </c>
      <c r="AC16" s="11">
        <v>20.681</v>
      </c>
      <c r="AD16" s="11">
        <v>20.71</v>
      </c>
      <c r="AE16" s="11">
        <v>20.713</v>
      </c>
      <c r="AF16" s="11">
        <v>20.638</v>
      </c>
      <c r="AG16" s="11">
        <v>20.079</v>
      </c>
      <c r="AH16" s="11">
        <v>19.882</v>
      </c>
      <c r="AI16" s="11">
        <v>20.449</v>
      </c>
      <c r="AJ16" s="11">
        <v>19.729</v>
      </c>
      <c r="AK16" s="11">
        <v>20.563</v>
      </c>
      <c r="AL16" s="11">
        <v>20.467</v>
      </c>
      <c r="AM16" s="11">
        <v>20.003</v>
      </c>
      <c r="AN16" s="11">
        <v>20.636</v>
      </c>
      <c r="AO16" s="11">
        <v>20.696</v>
      </c>
      <c r="AP16" s="11">
        <v>20.188</v>
      </c>
      <c r="AQ16" s="11">
        <v>20.827</v>
      </c>
      <c r="AR16" s="11">
        <v>20.131</v>
      </c>
      <c r="AS16" s="11">
        <v>20.294</v>
      </c>
      <c r="AT16" s="11">
        <v>20.034</v>
      </c>
      <c r="AU16" s="11">
        <v>20.681</v>
      </c>
      <c r="AV16" s="11">
        <v>20.536</v>
      </c>
      <c r="AW16" s="11">
        <v>19.879</v>
      </c>
      <c r="AX16" s="11">
        <v>20.358</v>
      </c>
      <c r="AY16" s="11">
        <v>20.906</v>
      </c>
      <c r="AZ16" s="11">
        <v>20.202</v>
      </c>
      <c r="BA16" s="11">
        <v>20.811</v>
      </c>
      <c r="BB16" s="11">
        <v>20.238</v>
      </c>
      <c r="BC16" s="11">
        <v>20.853</v>
      </c>
      <c r="BD16" s="11">
        <v>20.355</v>
      </c>
      <c r="BE16" s="11">
        <v>20.67</v>
      </c>
      <c r="BF16" s="11">
        <v>20.788</v>
      </c>
      <c r="BG16" s="11">
        <v>20.622</v>
      </c>
      <c r="BH16" s="11">
        <v>20.763</v>
      </c>
      <c r="BI16" s="11">
        <v>21.842</v>
      </c>
      <c r="BJ16" s="11">
        <v>21.651</v>
      </c>
      <c r="BK16" s="11">
        <v>20.908</v>
      </c>
      <c r="BL16" s="11">
        <v>20.655</v>
      </c>
      <c r="BM16" s="11">
        <v>20.716</v>
      </c>
      <c r="BN16" s="11">
        <v>20.943</v>
      </c>
      <c r="BO16" s="11">
        <v>20.934</v>
      </c>
      <c r="BP16" s="11">
        <v>20.945</v>
      </c>
      <c r="BQ16" s="11">
        <v>21.998</v>
      </c>
      <c r="BR16" s="11">
        <v>20.429</v>
      </c>
      <c r="BS16" s="11">
        <v>20.058</v>
      </c>
      <c r="BT16" s="11">
        <v>20.276</v>
      </c>
      <c r="BU16" s="11">
        <v>20.34</v>
      </c>
      <c r="BV16" s="11">
        <v>20.304</v>
      </c>
      <c r="BW16" s="11">
        <v>19.653</v>
      </c>
      <c r="BX16" s="11">
        <v>20.161</v>
      </c>
      <c r="BY16" s="11">
        <v>19.535</v>
      </c>
      <c r="BZ16" s="11">
        <v>19.899</v>
      </c>
      <c r="CA16" s="11">
        <v>19.501</v>
      </c>
      <c r="CB16" s="11">
        <v>19.359</v>
      </c>
      <c r="CC16" s="11">
        <v>19.083</v>
      </c>
      <c r="CD16" s="11">
        <v>19.101</v>
      </c>
      <c r="CE16" s="11">
        <v>19.516</v>
      </c>
      <c r="CF16" s="11">
        <v>18.501</v>
      </c>
      <c r="CG16" s="11">
        <v>19.427</v>
      </c>
      <c r="CH16" s="11">
        <v>18.736</v>
      </c>
      <c r="CI16" s="11">
        <v>19.15</v>
      </c>
      <c r="CJ16" s="11">
        <v>19.693</v>
      </c>
      <c r="CK16" s="11">
        <v>19.45</v>
      </c>
      <c r="CL16" s="11">
        <v>20.386</v>
      </c>
      <c r="CM16" s="11">
        <v>19.721</v>
      </c>
      <c r="CN16" s="11">
        <v>19.476</v>
      </c>
      <c r="CO16" s="11">
        <v>19.907</v>
      </c>
      <c r="CP16" s="11">
        <v>19.771</v>
      </c>
      <c r="CQ16" s="11">
        <v>19.73</v>
      </c>
      <c r="CR16" s="11">
        <v>19.74</v>
      </c>
      <c r="CS16" s="11">
        <v>18.953</v>
      </c>
      <c r="CT16" s="11">
        <v>18.816</v>
      </c>
      <c r="CU16" s="11">
        <v>18.762</v>
      </c>
      <c r="CV16" s="11">
        <v>18.404</v>
      </c>
      <c r="CW16" s="11">
        <v>19.674</v>
      </c>
      <c r="CX16" s="11">
        <v>19.607</v>
      </c>
      <c r="CY16" s="11">
        <v>20.008</v>
      </c>
      <c r="CZ16" s="11">
        <v>19.876</v>
      </c>
      <c r="DA16" s="11">
        <v>18.872</v>
      </c>
      <c r="DB16" s="11">
        <v>19.425</v>
      </c>
      <c r="DC16" s="11">
        <v>19.552</v>
      </c>
      <c r="DD16" s="11">
        <v>19.211</v>
      </c>
      <c r="DE16" s="11">
        <v>18.85</v>
      </c>
      <c r="DF16" s="11">
        <v>19.848</v>
      </c>
      <c r="DG16" s="11">
        <v>20.585</v>
      </c>
      <c r="DH16" s="11">
        <v>20.526</v>
      </c>
      <c r="DI16" s="11">
        <v>20.6</v>
      </c>
      <c r="DJ16" s="11">
        <v>20.466</v>
      </c>
      <c r="DK16" s="11">
        <v>20.291</v>
      </c>
      <c r="DL16" s="11">
        <v>19.543</v>
      </c>
      <c r="DM16" s="11">
        <v>19.068</v>
      </c>
      <c r="DN16" s="11">
        <v>20.401</v>
      </c>
      <c r="DO16" s="11">
        <v>20.445</v>
      </c>
      <c r="DP16" s="11">
        <v>20.411</v>
      </c>
      <c r="DQ16" s="11">
        <v>20.539</v>
      </c>
      <c r="DR16" s="11">
        <v>20.423</v>
      </c>
      <c r="DS16" s="11">
        <v>20.228</v>
      </c>
      <c r="DT16" s="11">
        <v>19.779</v>
      </c>
      <c r="DU16" s="11">
        <v>19.729</v>
      </c>
      <c r="DV16" s="11">
        <v>22.236</v>
      </c>
      <c r="DW16" s="11">
        <v>22.651</v>
      </c>
      <c r="DX16" s="11">
        <v>22.154</v>
      </c>
      <c r="DY16" s="11">
        <v>22.104</v>
      </c>
      <c r="DZ16" s="11">
        <v>22.608</v>
      </c>
      <c r="EA16" s="11">
        <v>22.329</v>
      </c>
      <c r="EB16" s="11">
        <v>22.498</v>
      </c>
      <c r="EC16" s="11">
        <v>21.675</v>
      </c>
      <c r="ED16" s="11">
        <v>22.364</v>
      </c>
      <c r="EE16" s="11">
        <v>22.433</v>
      </c>
      <c r="EF16" s="11">
        <v>22.111</v>
      </c>
      <c r="EG16" s="11">
        <v>19.81</v>
      </c>
      <c r="EH16" s="11">
        <v>19.797</v>
      </c>
      <c r="EI16" s="11">
        <v>19.214</v>
      </c>
      <c r="EJ16" s="11">
        <v>18.846</v>
      </c>
      <c r="EK16" s="11">
        <v>19.26</v>
      </c>
      <c r="EL16" s="11">
        <v>19.399</v>
      </c>
      <c r="EM16" s="11">
        <v>19.505</v>
      </c>
      <c r="EN16" s="11">
        <v>19.465</v>
      </c>
      <c r="EO16" s="11">
        <v>19.626</v>
      </c>
      <c r="EP16" s="11">
        <v>19.606</v>
      </c>
      <c r="EQ16" s="11">
        <v>19.722</v>
      </c>
      <c r="ER16" s="11">
        <v>19.889</v>
      </c>
      <c r="ES16" s="11">
        <v>19.893</v>
      </c>
      <c r="ET16" s="11">
        <v>20.17</v>
      </c>
      <c r="EU16" s="11">
        <v>19.222</v>
      </c>
      <c r="EV16" s="11">
        <v>19.306</v>
      </c>
      <c r="EW16" s="11">
        <v>19.386</v>
      </c>
      <c r="EX16" s="11">
        <v>19.35</v>
      </c>
      <c r="EY16" s="11">
        <v>19.262</v>
      </c>
      <c r="EZ16" s="11">
        <v>19.546</v>
      </c>
      <c r="FA16" s="11">
        <v>18.976</v>
      </c>
      <c r="FB16" s="11">
        <v>18.706</v>
      </c>
      <c r="FC16" s="11">
        <v>19.261</v>
      </c>
      <c r="FD16" s="11">
        <v>19.112</v>
      </c>
      <c r="FE16" s="11">
        <v>20.334</v>
      </c>
      <c r="FF16" s="11">
        <v>18.469</v>
      </c>
      <c r="FG16" s="11">
        <v>19.348</v>
      </c>
      <c r="FH16" s="11">
        <v>18.65</v>
      </c>
      <c r="FI16" s="11">
        <v>20.141</v>
      </c>
      <c r="FJ16" s="11">
        <v>19.368</v>
      </c>
      <c r="FK16" s="11">
        <v>19.164</v>
      </c>
      <c r="FL16" s="11">
        <v>20.588</v>
      </c>
      <c r="FM16" s="11">
        <v>20.002</v>
      </c>
      <c r="FN16" s="11">
        <v>20.321</v>
      </c>
      <c r="FO16" s="11">
        <v>20.27</v>
      </c>
      <c r="FP16" s="11">
        <v>19.672</v>
      </c>
      <c r="FQ16" s="11">
        <v>19.64</v>
      </c>
      <c r="FR16" s="11">
        <v>19.901</v>
      </c>
      <c r="FS16" s="11">
        <v>19.752</v>
      </c>
      <c r="FT16" s="11">
        <v>18.981</v>
      </c>
      <c r="FU16" s="11">
        <v>19.84</v>
      </c>
      <c r="FV16" s="23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</row>
    <row r="17" spans="1:256" ht="15.75">
      <c r="A17" s="54"/>
      <c r="B17" s="54"/>
      <c r="C17" s="44" t="s">
        <v>59</v>
      </c>
      <c r="D17" s="11">
        <v>11.052</v>
      </c>
      <c r="E17" s="11">
        <v>11.056</v>
      </c>
      <c r="F17" s="11">
        <v>11.121</v>
      </c>
      <c r="G17" s="11">
        <v>10.981</v>
      </c>
      <c r="H17" s="11">
        <v>11.087</v>
      </c>
      <c r="I17" s="11">
        <v>11.167</v>
      </c>
      <c r="J17" s="11">
        <v>10.984</v>
      </c>
      <c r="K17" s="11">
        <v>10.939</v>
      </c>
      <c r="L17" s="11">
        <v>11.064</v>
      </c>
      <c r="M17" s="11">
        <v>11.141</v>
      </c>
      <c r="N17" s="11">
        <v>11.245</v>
      </c>
      <c r="O17" s="11">
        <v>11.328</v>
      </c>
      <c r="P17" s="11">
        <v>11.206</v>
      </c>
      <c r="Q17" s="11">
        <v>10.995</v>
      </c>
      <c r="R17" s="11">
        <v>10.757</v>
      </c>
      <c r="S17" s="11">
        <v>11.061</v>
      </c>
      <c r="T17" s="11">
        <v>10.987</v>
      </c>
      <c r="U17" s="11">
        <v>11.124</v>
      </c>
      <c r="V17" s="11">
        <v>11.114</v>
      </c>
      <c r="W17" s="11">
        <v>11.019</v>
      </c>
      <c r="X17" s="11">
        <v>11.657</v>
      </c>
      <c r="Y17" s="11">
        <v>11.762</v>
      </c>
      <c r="Z17" s="11">
        <v>11.803</v>
      </c>
      <c r="AA17" s="11">
        <v>11.736</v>
      </c>
      <c r="AB17" s="11">
        <v>11.851</v>
      </c>
      <c r="AC17" s="11">
        <v>11.852</v>
      </c>
      <c r="AD17" s="11">
        <v>11.913</v>
      </c>
      <c r="AE17" s="11">
        <v>11.763</v>
      </c>
      <c r="AF17" s="11">
        <v>11.776</v>
      </c>
      <c r="AG17" s="11">
        <v>11.528</v>
      </c>
      <c r="AH17" s="11">
        <v>11.503</v>
      </c>
      <c r="AI17" s="11">
        <v>11.625</v>
      </c>
      <c r="AJ17" s="11">
        <v>11.663</v>
      </c>
      <c r="AK17" s="11">
        <v>11.675</v>
      </c>
      <c r="AL17" s="11">
        <v>11.652</v>
      </c>
      <c r="AM17" s="11">
        <v>11.556</v>
      </c>
      <c r="AN17" s="11">
        <v>11.684</v>
      </c>
      <c r="AO17" s="11">
        <v>11.807</v>
      </c>
      <c r="AP17" s="11">
        <v>11.854</v>
      </c>
      <c r="AQ17" s="11">
        <v>11.651</v>
      </c>
      <c r="AR17" s="11">
        <v>11.611</v>
      </c>
      <c r="AS17" s="11">
        <v>11.75</v>
      </c>
      <c r="AT17" s="11">
        <v>11.737</v>
      </c>
      <c r="AU17" s="11">
        <v>11.645</v>
      </c>
      <c r="AV17" s="11">
        <v>11.619</v>
      </c>
      <c r="AW17" s="11">
        <v>11.496</v>
      </c>
      <c r="AX17" s="11">
        <v>11.671</v>
      </c>
      <c r="AY17" s="11">
        <v>11.241</v>
      </c>
      <c r="AZ17" s="11">
        <v>11.189</v>
      </c>
      <c r="BA17" s="11">
        <v>11.238</v>
      </c>
      <c r="BB17" s="11">
        <v>11.014</v>
      </c>
      <c r="BC17" s="11">
        <v>11.256</v>
      </c>
      <c r="BD17" s="11">
        <v>11.25</v>
      </c>
      <c r="BE17" s="11">
        <v>11.345</v>
      </c>
      <c r="BF17" s="11">
        <v>11.267</v>
      </c>
      <c r="BG17" s="11">
        <v>11.219</v>
      </c>
      <c r="BH17" s="11">
        <v>11.251</v>
      </c>
      <c r="BI17" s="11">
        <v>11.346</v>
      </c>
      <c r="BJ17" s="11">
        <v>11.393</v>
      </c>
      <c r="BK17" s="11">
        <v>11.561</v>
      </c>
      <c r="BL17" s="11">
        <v>11.474</v>
      </c>
      <c r="BM17" s="11">
        <v>11.427</v>
      </c>
      <c r="BN17" s="11">
        <v>11.285</v>
      </c>
      <c r="BO17" s="11">
        <v>11.197</v>
      </c>
      <c r="BP17" s="11">
        <v>11.229</v>
      </c>
      <c r="BQ17" s="11">
        <v>11.595</v>
      </c>
      <c r="BR17" s="11">
        <v>11.033</v>
      </c>
      <c r="BS17" s="11">
        <v>11.112</v>
      </c>
      <c r="BT17" s="11">
        <v>11.231</v>
      </c>
      <c r="BU17" s="11">
        <v>11.073</v>
      </c>
      <c r="BV17" s="11">
        <v>11.028</v>
      </c>
      <c r="BW17" s="11">
        <v>11.005</v>
      </c>
      <c r="BX17" s="11">
        <v>10.966</v>
      </c>
      <c r="BY17" s="11">
        <v>10.977</v>
      </c>
      <c r="BZ17" s="11">
        <v>10.925</v>
      </c>
      <c r="CA17" s="11">
        <v>10.872</v>
      </c>
      <c r="CB17" s="11">
        <v>10.863</v>
      </c>
      <c r="CC17" s="11">
        <v>10.73</v>
      </c>
      <c r="CD17" s="11">
        <v>10.83</v>
      </c>
      <c r="CE17" s="11">
        <v>10.912</v>
      </c>
      <c r="CF17" s="11">
        <v>10.77</v>
      </c>
      <c r="CG17" s="11">
        <v>10.84</v>
      </c>
      <c r="CH17" s="11">
        <v>10.657</v>
      </c>
      <c r="CI17" s="11">
        <v>10.995</v>
      </c>
      <c r="CJ17" s="11">
        <v>11.122</v>
      </c>
      <c r="CK17" s="11">
        <v>11.031</v>
      </c>
      <c r="CL17" s="11">
        <v>11.318</v>
      </c>
      <c r="CM17" s="11">
        <v>11.149</v>
      </c>
      <c r="CN17" s="11">
        <v>10.91</v>
      </c>
      <c r="CO17" s="11">
        <v>11.215</v>
      </c>
      <c r="CP17" s="11">
        <v>11.048</v>
      </c>
      <c r="CQ17" s="11">
        <v>10.976</v>
      </c>
      <c r="CR17" s="11">
        <v>11.009</v>
      </c>
      <c r="CS17" s="11">
        <v>11.323</v>
      </c>
      <c r="CT17" s="11">
        <v>11.255</v>
      </c>
      <c r="CU17" s="11">
        <v>11.195</v>
      </c>
      <c r="CV17" s="11">
        <v>11.227</v>
      </c>
      <c r="CW17" s="11">
        <v>11.3</v>
      </c>
      <c r="CX17" s="11">
        <v>11.443</v>
      </c>
      <c r="CY17" s="11">
        <v>11.45</v>
      </c>
      <c r="CZ17" s="11">
        <v>11.471</v>
      </c>
      <c r="DA17" s="11">
        <v>11.266</v>
      </c>
      <c r="DB17" s="11">
        <v>11.433</v>
      </c>
      <c r="DC17" s="11">
        <v>11.379</v>
      </c>
      <c r="DD17" s="11">
        <v>11.353</v>
      </c>
      <c r="DE17" s="11">
        <v>11.183</v>
      </c>
      <c r="DF17" s="11">
        <v>11.171</v>
      </c>
      <c r="DG17" s="11">
        <v>11.388</v>
      </c>
      <c r="DH17" s="11">
        <v>11.338</v>
      </c>
      <c r="DI17" s="11">
        <v>11.342</v>
      </c>
      <c r="DJ17" s="11">
        <v>11.333</v>
      </c>
      <c r="DK17" s="11">
        <v>11.206</v>
      </c>
      <c r="DL17" s="11">
        <v>10.952</v>
      </c>
      <c r="DM17" s="11">
        <v>11.153</v>
      </c>
      <c r="DN17" s="11">
        <v>11.212</v>
      </c>
      <c r="DO17" s="11">
        <v>11.408</v>
      </c>
      <c r="DP17" s="11">
        <v>11.27</v>
      </c>
      <c r="DQ17" s="11">
        <v>11.305</v>
      </c>
      <c r="DR17" s="11">
        <v>11.279</v>
      </c>
      <c r="DS17" s="11">
        <v>11.235</v>
      </c>
      <c r="DT17" s="11">
        <v>11.012</v>
      </c>
      <c r="DU17" s="11">
        <v>11.129</v>
      </c>
      <c r="DV17" s="11">
        <v>11.826</v>
      </c>
      <c r="DW17" s="11">
        <v>11.967</v>
      </c>
      <c r="DX17" s="11">
        <v>11.77</v>
      </c>
      <c r="DY17" s="11">
        <v>11.905</v>
      </c>
      <c r="DZ17" s="11">
        <v>12.026</v>
      </c>
      <c r="EA17" s="11">
        <v>11.792</v>
      </c>
      <c r="EB17" s="11">
        <v>11.741</v>
      </c>
      <c r="EC17" s="11">
        <v>11.638</v>
      </c>
      <c r="ED17" s="11">
        <v>11.895</v>
      </c>
      <c r="EE17" s="11">
        <v>11.822</v>
      </c>
      <c r="EF17" s="11">
        <v>11.746</v>
      </c>
      <c r="EG17" s="11">
        <v>11.261</v>
      </c>
      <c r="EH17" s="11">
        <v>11.275</v>
      </c>
      <c r="EI17" s="11">
        <v>11.194</v>
      </c>
      <c r="EJ17" s="11">
        <v>11.335</v>
      </c>
      <c r="EK17" s="11">
        <v>11.045</v>
      </c>
      <c r="EL17" s="11">
        <v>11.164</v>
      </c>
      <c r="EM17" s="11">
        <v>11.14</v>
      </c>
      <c r="EN17" s="11">
        <v>11.121</v>
      </c>
      <c r="EO17" s="11">
        <v>11.223</v>
      </c>
      <c r="EP17" s="11">
        <v>11.234</v>
      </c>
      <c r="EQ17" s="11">
        <v>11.177</v>
      </c>
      <c r="ER17" s="11">
        <v>11.208</v>
      </c>
      <c r="ES17" s="11">
        <v>11.324</v>
      </c>
      <c r="ET17" s="11">
        <v>11.279</v>
      </c>
      <c r="EU17" s="11">
        <v>11.108</v>
      </c>
      <c r="EV17" s="11">
        <v>11.184</v>
      </c>
      <c r="EW17" s="11">
        <v>10.98</v>
      </c>
      <c r="EX17" s="11">
        <v>11.092</v>
      </c>
      <c r="EY17" s="11">
        <v>10.977</v>
      </c>
      <c r="EZ17" s="11">
        <v>10.973</v>
      </c>
      <c r="FA17" s="11">
        <v>11.064</v>
      </c>
      <c r="FB17" s="11">
        <v>11.177</v>
      </c>
      <c r="FC17" s="11">
        <v>11.007</v>
      </c>
      <c r="FD17" s="11">
        <v>10.943</v>
      </c>
      <c r="FE17" s="11">
        <v>11.2</v>
      </c>
      <c r="FF17" s="11">
        <v>11.105</v>
      </c>
      <c r="FG17" s="11">
        <v>11.001</v>
      </c>
      <c r="FH17" s="11">
        <v>11.041</v>
      </c>
      <c r="FI17" s="11">
        <v>11.163</v>
      </c>
      <c r="FJ17" s="11">
        <v>10.828</v>
      </c>
      <c r="FK17" s="11">
        <v>10.731</v>
      </c>
      <c r="FL17" s="11">
        <v>10.948</v>
      </c>
      <c r="FM17" s="11">
        <v>10.771</v>
      </c>
      <c r="FN17" s="11">
        <v>10.812</v>
      </c>
      <c r="FO17" s="11">
        <v>11.027</v>
      </c>
      <c r="FP17" s="11">
        <v>10.744</v>
      </c>
      <c r="FQ17" s="11">
        <v>10.896</v>
      </c>
      <c r="FR17" s="11">
        <v>10.924</v>
      </c>
      <c r="FS17" s="11">
        <v>10.854</v>
      </c>
      <c r="FT17" s="11">
        <v>11.003</v>
      </c>
      <c r="FU17" s="11">
        <v>10.964</v>
      </c>
      <c r="FV17" s="23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</row>
    <row r="18" spans="1:256" ht="12.75">
      <c r="A18" s="54"/>
      <c r="B18" s="54"/>
      <c r="C18" s="59" t="s">
        <v>60</v>
      </c>
      <c r="D18" s="11">
        <v>97.952</v>
      </c>
      <c r="E18" s="11">
        <v>98.31299999999999</v>
      </c>
      <c r="F18" s="11">
        <v>97.97399999999999</v>
      </c>
      <c r="G18" s="11">
        <v>97.69699999999999</v>
      </c>
      <c r="H18" s="11">
        <v>98.46100000000001</v>
      </c>
      <c r="I18" s="11">
        <v>98.46</v>
      </c>
      <c r="J18" s="11">
        <v>96.76399999999997</v>
      </c>
      <c r="K18" s="11">
        <v>96.515</v>
      </c>
      <c r="L18" s="11">
        <v>97.934</v>
      </c>
      <c r="M18" s="11">
        <v>98.545</v>
      </c>
      <c r="N18" s="11">
        <v>99.036</v>
      </c>
      <c r="O18" s="11">
        <v>99.513</v>
      </c>
      <c r="P18" s="11">
        <v>98.61</v>
      </c>
      <c r="Q18" s="11">
        <v>97.43</v>
      </c>
      <c r="R18" s="11">
        <v>93.834</v>
      </c>
      <c r="S18" s="11">
        <v>98.21200000000002</v>
      </c>
      <c r="T18" s="11">
        <v>97.73</v>
      </c>
      <c r="U18" s="11">
        <v>97.36600000000001</v>
      </c>
      <c r="V18" s="11">
        <v>98.291</v>
      </c>
      <c r="W18" s="11">
        <v>99.036</v>
      </c>
      <c r="X18" s="11">
        <v>98.45299999999999</v>
      </c>
      <c r="Y18" s="11">
        <v>99.783</v>
      </c>
      <c r="Z18" s="11">
        <v>99.695</v>
      </c>
      <c r="AA18" s="11">
        <v>99.307</v>
      </c>
      <c r="AB18" s="11">
        <v>100.58900000000003</v>
      </c>
      <c r="AC18" s="11">
        <v>100.104</v>
      </c>
      <c r="AD18" s="11">
        <v>100.49</v>
      </c>
      <c r="AE18" s="11">
        <v>99.73</v>
      </c>
      <c r="AF18" s="11">
        <v>99.397</v>
      </c>
      <c r="AG18" s="11">
        <v>97.99</v>
      </c>
      <c r="AH18" s="11">
        <v>97.71</v>
      </c>
      <c r="AI18" s="11">
        <v>98.538</v>
      </c>
      <c r="AJ18" s="11">
        <v>98.613</v>
      </c>
      <c r="AK18" s="11">
        <v>98.963</v>
      </c>
      <c r="AL18" s="11">
        <v>98.59200000000001</v>
      </c>
      <c r="AM18" s="11">
        <v>97.937</v>
      </c>
      <c r="AN18" s="11">
        <v>98.987</v>
      </c>
      <c r="AO18" s="11">
        <v>99.63900000000001</v>
      </c>
      <c r="AP18" s="11">
        <v>100.43</v>
      </c>
      <c r="AQ18" s="11">
        <v>98.437</v>
      </c>
      <c r="AR18" s="11">
        <v>97.96900000000001</v>
      </c>
      <c r="AS18" s="11">
        <v>99.324</v>
      </c>
      <c r="AT18" s="11">
        <v>99.019</v>
      </c>
      <c r="AU18" s="11">
        <v>98.37700000000001</v>
      </c>
      <c r="AV18" s="11">
        <v>98.435</v>
      </c>
      <c r="AW18" s="11">
        <v>97.484</v>
      </c>
      <c r="AX18" s="11">
        <v>98.745</v>
      </c>
      <c r="AY18" s="11">
        <v>98.85100000000001</v>
      </c>
      <c r="AZ18" s="11">
        <v>98.043</v>
      </c>
      <c r="BA18" s="11">
        <v>98.69299999999998</v>
      </c>
      <c r="BB18" s="11">
        <v>96.7</v>
      </c>
      <c r="BC18" s="11">
        <v>98.701</v>
      </c>
      <c r="BD18" s="11">
        <v>98.526</v>
      </c>
      <c r="BE18" s="11">
        <v>99.60200000000002</v>
      </c>
      <c r="BF18" s="11">
        <v>98.883</v>
      </c>
      <c r="BG18" s="11">
        <v>98.43599999999999</v>
      </c>
      <c r="BH18" s="11">
        <v>97.77400000000002</v>
      </c>
      <c r="BI18" s="11">
        <v>98.52</v>
      </c>
      <c r="BJ18" s="11">
        <v>98.85699999999999</v>
      </c>
      <c r="BK18" s="11">
        <v>98.22300000000001</v>
      </c>
      <c r="BL18" s="11">
        <v>99.444</v>
      </c>
      <c r="BM18" s="11">
        <v>97.261</v>
      </c>
      <c r="BN18" s="11">
        <v>97.55799999999999</v>
      </c>
      <c r="BO18" s="11">
        <v>96.84</v>
      </c>
      <c r="BP18" s="11">
        <v>97.315</v>
      </c>
      <c r="BQ18" s="11">
        <v>99.04899999999999</v>
      </c>
      <c r="BR18" s="11">
        <v>98.049</v>
      </c>
      <c r="BS18" s="11">
        <v>98.327</v>
      </c>
      <c r="BT18" s="11">
        <v>99.30099999999999</v>
      </c>
      <c r="BU18" s="11">
        <v>98.299</v>
      </c>
      <c r="BV18" s="11">
        <v>97.858</v>
      </c>
      <c r="BW18" s="11">
        <v>99.22399999999999</v>
      </c>
      <c r="BX18" s="11">
        <v>98.785</v>
      </c>
      <c r="BY18" s="11">
        <v>98.791</v>
      </c>
      <c r="BZ18" s="11">
        <v>98.48899999999999</v>
      </c>
      <c r="CA18" s="11">
        <v>98.03900000000002</v>
      </c>
      <c r="CB18" s="11">
        <v>98.168</v>
      </c>
      <c r="CC18" s="11">
        <v>96.59300000000002</v>
      </c>
      <c r="CD18" s="11">
        <v>97.615</v>
      </c>
      <c r="CE18" s="11">
        <v>98.494</v>
      </c>
      <c r="CF18" s="11">
        <v>97.611</v>
      </c>
      <c r="CG18" s="11">
        <v>98.668</v>
      </c>
      <c r="CH18" s="11">
        <v>96.65400000000001</v>
      </c>
      <c r="CI18" s="11">
        <v>96.20400000000001</v>
      </c>
      <c r="CJ18" s="11">
        <v>97.89</v>
      </c>
      <c r="CK18" s="11">
        <v>97.314</v>
      </c>
      <c r="CL18" s="11">
        <v>98.522</v>
      </c>
      <c r="CM18" s="11">
        <v>97.387</v>
      </c>
      <c r="CN18" s="11">
        <v>96.213</v>
      </c>
      <c r="CO18" s="11">
        <v>99.37</v>
      </c>
      <c r="CP18" s="11">
        <v>97.834</v>
      </c>
      <c r="CQ18" s="11">
        <v>97.199</v>
      </c>
      <c r="CR18" s="11">
        <v>97.511</v>
      </c>
      <c r="CS18" s="11">
        <v>98.214</v>
      </c>
      <c r="CT18" s="11">
        <v>97.95299999999999</v>
      </c>
      <c r="CU18" s="11">
        <v>97.136</v>
      </c>
      <c r="CV18" s="11">
        <v>96.833</v>
      </c>
      <c r="CW18" s="11">
        <v>97.58300000000001</v>
      </c>
      <c r="CX18" s="11">
        <v>99.767</v>
      </c>
      <c r="CY18" s="11">
        <v>99.682</v>
      </c>
      <c r="CZ18" s="11">
        <v>99.84</v>
      </c>
      <c r="DA18" s="11">
        <v>97.96900000000001</v>
      </c>
      <c r="DB18" s="11">
        <v>98.91300000000001</v>
      </c>
      <c r="DC18" s="11">
        <v>98.347</v>
      </c>
      <c r="DD18" s="11">
        <v>98.191</v>
      </c>
      <c r="DE18" s="11">
        <v>97.03399999999999</v>
      </c>
      <c r="DF18" s="11">
        <v>98.858</v>
      </c>
      <c r="DG18" s="11">
        <v>100.156</v>
      </c>
      <c r="DH18" s="11">
        <v>100.222</v>
      </c>
      <c r="DI18" s="11">
        <v>100.176</v>
      </c>
      <c r="DJ18" s="11">
        <v>100.076</v>
      </c>
      <c r="DK18" s="11">
        <v>99.06</v>
      </c>
      <c r="DL18" s="11">
        <v>96.91</v>
      </c>
      <c r="DM18" s="11">
        <v>98.679</v>
      </c>
      <c r="DN18" s="11">
        <v>99.473</v>
      </c>
      <c r="DO18" s="11">
        <v>100.555</v>
      </c>
      <c r="DP18" s="11">
        <v>99.961</v>
      </c>
      <c r="DQ18" s="11">
        <v>100.037</v>
      </c>
      <c r="DR18" s="11">
        <v>99.69800000000001</v>
      </c>
      <c r="DS18" s="11">
        <v>99.491</v>
      </c>
      <c r="DT18" s="11">
        <v>97.708</v>
      </c>
      <c r="DU18" s="11">
        <v>98.528</v>
      </c>
      <c r="DV18" s="11">
        <v>98.477</v>
      </c>
      <c r="DW18" s="11">
        <v>99.466</v>
      </c>
      <c r="DX18" s="11">
        <v>98.08699999999999</v>
      </c>
      <c r="DY18" s="11">
        <v>98.73</v>
      </c>
      <c r="DZ18" s="11">
        <v>99.769</v>
      </c>
      <c r="EA18" s="11">
        <v>98.374</v>
      </c>
      <c r="EB18" s="11">
        <v>97.75</v>
      </c>
      <c r="EC18" s="11">
        <v>96.944</v>
      </c>
      <c r="ED18" s="11">
        <v>99.052</v>
      </c>
      <c r="EE18" s="11">
        <v>98.105</v>
      </c>
      <c r="EF18" s="11">
        <v>97.753</v>
      </c>
      <c r="EG18" s="11">
        <v>98.95899999999999</v>
      </c>
      <c r="EH18" s="11">
        <v>98.831</v>
      </c>
      <c r="EI18" s="11">
        <v>98.328</v>
      </c>
      <c r="EJ18" s="11">
        <v>99.57400000000001</v>
      </c>
      <c r="EK18" s="11">
        <v>97.221</v>
      </c>
      <c r="EL18" s="11">
        <v>97.95</v>
      </c>
      <c r="EM18" s="11">
        <v>97.87</v>
      </c>
      <c r="EN18" s="11">
        <v>97.575</v>
      </c>
      <c r="EO18" s="11">
        <v>98.52300000000001</v>
      </c>
      <c r="EP18" s="11">
        <v>98.78099999999999</v>
      </c>
      <c r="EQ18" s="11">
        <v>98.455</v>
      </c>
      <c r="ER18" s="11">
        <v>98.42799999999998</v>
      </c>
      <c r="ES18" s="11">
        <v>99.034</v>
      </c>
      <c r="ET18" s="11">
        <v>98.285</v>
      </c>
      <c r="EU18" s="11">
        <v>97.357</v>
      </c>
      <c r="EV18" s="11">
        <v>98.125</v>
      </c>
      <c r="EW18" s="11">
        <v>96.27</v>
      </c>
      <c r="EX18" s="11">
        <v>97.313</v>
      </c>
      <c r="EY18" s="11">
        <v>96.5</v>
      </c>
      <c r="EZ18" s="11">
        <v>96.575</v>
      </c>
      <c r="FA18" s="11">
        <v>97.166</v>
      </c>
      <c r="FB18" s="11">
        <v>98.09800000000001</v>
      </c>
      <c r="FC18" s="11">
        <v>96.848</v>
      </c>
      <c r="FD18" s="11">
        <v>96.30599999999998</v>
      </c>
      <c r="FE18" s="11">
        <v>97.21600000000001</v>
      </c>
      <c r="FF18" s="11">
        <v>97.52</v>
      </c>
      <c r="FG18" s="11">
        <v>96.43200000000002</v>
      </c>
      <c r="FH18" s="11">
        <v>96.51599999999999</v>
      </c>
      <c r="FI18" s="11">
        <v>99.45100000000001</v>
      </c>
      <c r="FJ18" s="11">
        <v>96.711</v>
      </c>
      <c r="FK18" s="11">
        <v>96.094</v>
      </c>
      <c r="FL18" s="11">
        <v>97.51600000000002</v>
      </c>
      <c r="FM18" s="11">
        <v>96.131</v>
      </c>
      <c r="FN18" s="11">
        <v>96.359</v>
      </c>
      <c r="FO18" s="11">
        <v>98.965</v>
      </c>
      <c r="FP18" s="11">
        <v>96.38</v>
      </c>
      <c r="FQ18" s="11">
        <v>97.45700000000001</v>
      </c>
      <c r="FR18" s="11">
        <v>97.845</v>
      </c>
      <c r="FS18" s="11">
        <v>97.606</v>
      </c>
      <c r="FT18" s="11">
        <v>98.61300000000001</v>
      </c>
      <c r="FU18" s="11">
        <v>98.203</v>
      </c>
      <c r="FV18" s="23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</row>
    <row r="19" spans="1:256" ht="12.75">
      <c r="A19" s="54"/>
      <c r="B19" s="54"/>
      <c r="C19" s="59" t="s">
        <v>0</v>
      </c>
      <c r="D19" s="11">
        <v>0.01</v>
      </c>
      <c r="E19" s="11">
        <v>0.021</v>
      </c>
      <c r="F19" s="11">
        <v>0.026</v>
      </c>
      <c r="G19" s="11">
        <v>0.023</v>
      </c>
      <c r="H19" s="11">
        <v>0.003</v>
      </c>
      <c r="I19" s="11">
        <v>0.007</v>
      </c>
      <c r="J19" s="11">
        <v>0.038</v>
      </c>
      <c r="K19" s="11">
        <v>0.028</v>
      </c>
      <c r="L19" s="11">
        <v>0.004</v>
      </c>
      <c r="M19" s="11">
        <v>0.033</v>
      </c>
      <c r="N19" s="11">
        <v>0.028</v>
      </c>
      <c r="O19" s="11">
        <v>0.029</v>
      </c>
      <c r="P19" s="11">
        <v>0.016</v>
      </c>
      <c r="Q19" s="11">
        <v>0.027</v>
      </c>
      <c r="R19" s="11">
        <v>0.072</v>
      </c>
      <c r="S19" s="11">
        <v>0.004</v>
      </c>
      <c r="T19" s="11">
        <v>0.019</v>
      </c>
      <c r="U19" s="11">
        <v>0.06</v>
      </c>
      <c r="V19" s="11">
        <v>0.053</v>
      </c>
      <c r="W19" s="11">
        <v>0.008</v>
      </c>
      <c r="X19" s="11">
        <v>0.007</v>
      </c>
      <c r="Y19" s="11">
        <v>0.015</v>
      </c>
      <c r="Z19" s="11">
        <v>0</v>
      </c>
      <c r="AA19" s="11">
        <v>0</v>
      </c>
      <c r="AB19" s="11">
        <v>0</v>
      </c>
      <c r="AC19" s="11">
        <v>0.009</v>
      </c>
      <c r="AD19" s="11">
        <v>0.018</v>
      </c>
      <c r="AE19" s="11">
        <v>0.013</v>
      </c>
      <c r="AF19" s="11">
        <v>0</v>
      </c>
      <c r="AG19" s="11">
        <v>0</v>
      </c>
      <c r="AH19" s="11">
        <v>0</v>
      </c>
      <c r="AI19" s="11">
        <v>0.02</v>
      </c>
      <c r="AJ19" s="11">
        <v>0.015</v>
      </c>
      <c r="AK19" s="11">
        <v>0.007</v>
      </c>
      <c r="AL19" s="11">
        <v>0.005</v>
      </c>
      <c r="AM19" s="11">
        <v>0.014</v>
      </c>
      <c r="AN19" s="11">
        <v>0.006</v>
      </c>
      <c r="AO19" s="11">
        <v>0.001</v>
      </c>
      <c r="AP19" s="11">
        <v>0.005</v>
      </c>
      <c r="AQ19" s="11">
        <v>0.015</v>
      </c>
      <c r="AR19" s="11">
        <v>0</v>
      </c>
      <c r="AS19" s="11">
        <v>0</v>
      </c>
      <c r="AT19" s="11">
        <v>0.021</v>
      </c>
      <c r="AU19" s="11">
        <v>0</v>
      </c>
      <c r="AV19" s="11">
        <v>0.003</v>
      </c>
      <c r="AW19" s="11">
        <v>0</v>
      </c>
      <c r="AX19" s="11">
        <v>0.024</v>
      </c>
      <c r="AY19" s="11">
        <v>0</v>
      </c>
      <c r="AZ19" s="11">
        <v>0.004</v>
      </c>
      <c r="BA19" s="11">
        <v>0.003</v>
      </c>
      <c r="BB19" s="11">
        <v>0.015</v>
      </c>
      <c r="BC19" s="11">
        <v>0.001</v>
      </c>
      <c r="BD19" s="11">
        <v>0</v>
      </c>
      <c r="BE19" s="11">
        <v>0</v>
      </c>
      <c r="BF19" s="11">
        <v>0.01</v>
      </c>
      <c r="BG19" s="11">
        <v>0</v>
      </c>
      <c r="BH19" s="11">
        <v>0.022</v>
      </c>
      <c r="BI19" s="11">
        <v>0</v>
      </c>
      <c r="BJ19" s="11">
        <v>0.041</v>
      </c>
      <c r="BK19" s="11">
        <v>0.023</v>
      </c>
      <c r="BL19" s="11">
        <v>0.02</v>
      </c>
      <c r="BM19" s="11">
        <v>0.026</v>
      </c>
      <c r="BN19" s="11">
        <v>0</v>
      </c>
      <c r="BO19" s="11">
        <v>0.007</v>
      </c>
      <c r="BP19" s="11">
        <v>0.024</v>
      </c>
      <c r="BQ19" s="11">
        <v>0.029</v>
      </c>
      <c r="BR19" s="11">
        <v>0.02</v>
      </c>
      <c r="BS19" s="11">
        <v>0.02</v>
      </c>
      <c r="BT19" s="11">
        <v>0.117</v>
      </c>
      <c r="BU19" s="11">
        <v>0.01</v>
      </c>
      <c r="BV19" s="11">
        <v>0.006</v>
      </c>
      <c r="BW19" s="11">
        <v>0.005</v>
      </c>
      <c r="BX19" s="11">
        <v>0.026</v>
      </c>
      <c r="BY19" s="11">
        <v>0</v>
      </c>
      <c r="BZ19" s="11">
        <v>0</v>
      </c>
      <c r="CA19" s="11">
        <v>0.025</v>
      </c>
      <c r="CB19" s="11">
        <v>0</v>
      </c>
      <c r="CC19" s="11">
        <v>0</v>
      </c>
      <c r="CD19" s="11">
        <v>0</v>
      </c>
      <c r="CE19" s="11">
        <v>0.013</v>
      </c>
      <c r="CF19" s="11">
        <v>0</v>
      </c>
      <c r="CG19" s="11">
        <v>0.014</v>
      </c>
      <c r="CH19" s="11">
        <v>0.012</v>
      </c>
      <c r="CI19" s="11">
        <v>0.01</v>
      </c>
      <c r="CJ19" s="11">
        <v>0.027</v>
      </c>
      <c r="CK19" s="11">
        <v>0.026</v>
      </c>
      <c r="CL19" s="11">
        <v>0.012</v>
      </c>
      <c r="CM19" s="11">
        <v>0.026</v>
      </c>
      <c r="CN19" s="11">
        <v>0</v>
      </c>
      <c r="CO19" s="11">
        <v>0</v>
      </c>
      <c r="CP19" s="11">
        <v>0.01</v>
      </c>
      <c r="CQ19" s="11">
        <v>0.015</v>
      </c>
      <c r="CR19" s="11">
        <v>0</v>
      </c>
      <c r="CS19" s="11">
        <v>0.004</v>
      </c>
      <c r="CT19" s="11">
        <v>0.012</v>
      </c>
      <c r="CU19" s="11">
        <v>0.011</v>
      </c>
      <c r="CV19" s="11">
        <v>0.051</v>
      </c>
      <c r="CW19" s="11">
        <v>0.009</v>
      </c>
      <c r="CX19" s="11">
        <v>0.027</v>
      </c>
      <c r="CY19" s="11">
        <v>0</v>
      </c>
      <c r="CZ19" s="11">
        <v>0.016</v>
      </c>
      <c r="DA19" s="11">
        <v>0.04</v>
      </c>
      <c r="DB19" s="11">
        <v>0.008</v>
      </c>
      <c r="DC19" s="11">
        <v>0</v>
      </c>
      <c r="DD19" s="11">
        <v>0.022</v>
      </c>
      <c r="DE19" s="11">
        <v>0.012</v>
      </c>
      <c r="DF19" s="11">
        <v>0.013</v>
      </c>
      <c r="DG19" s="11">
        <v>0</v>
      </c>
      <c r="DH19" s="11">
        <v>0.031</v>
      </c>
      <c r="DI19" s="11">
        <v>0.008</v>
      </c>
      <c r="DJ19" s="11">
        <v>0.009</v>
      </c>
      <c r="DK19" s="11">
        <v>0</v>
      </c>
      <c r="DL19" s="11">
        <v>0.016</v>
      </c>
      <c r="DM19" s="11">
        <v>0.023</v>
      </c>
      <c r="DN19" s="11">
        <v>0.013</v>
      </c>
      <c r="DO19" s="11">
        <v>0</v>
      </c>
      <c r="DP19" s="11">
        <v>0.005</v>
      </c>
      <c r="DQ19" s="11">
        <v>0.008</v>
      </c>
      <c r="DR19" s="11">
        <v>0</v>
      </c>
      <c r="DS19" s="11">
        <v>0.019</v>
      </c>
      <c r="DT19" s="11">
        <v>0</v>
      </c>
      <c r="DU19" s="11">
        <v>0</v>
      </c>
      <c r="DV19" s="11">
        <v>0.001</v>
      </c>
      <c r="DW19" s="11">
        <v>0</v>
      </c>
      <c r="DX19" s="11">
        <v>0</v>
      </c>
      <c r="DY19" s="11">
        <v>0.015</v>
      </c>
      <c r="DZ19" s="11">
        <v>0</v>
      </c>
      <c r="EA19" s="11">
        <v>0.007</v>
      </c>
      <c r="EB19" s="11">
        <v>0.001</v>
      </c>
      <c r="EC19" s="11">
        <v>0</v>
      </c>
      <c r="ED19" s="11">
        <v>0.029</v>
      </c>
      <c r="EE19" s="11">
        <v>0.002</v>
      </c>
      <c r="EF19" s="11">
        <v>0.019</v>
      </c>
      <c r="EG19" s="11">
        <v>0.01</v>
      </c>
      <c r="EH19" s="11">
        <v>0</v>
      </c>
      <c r="EI19" s="11">
        <v>0.004</v>
      </c>
      <c r="EJ19" s="11">
        <v>0.014</v>
      </c>
      <c r="EK19" s="11">
        <v>0.014</v>
      </c>
      <c r="EL19" s="11">
        <v>0</v>
      </c>
      <c r="EM19" s="11">
        <v>0.012</v>
      </c>
      <c r="EN19" s="11">
        <v>0.016</v>
      </c>
      <c r="EO19" s="11">
        <v>0</v>
      </c>
      <c r="EP19" s="11">
        <v>0</v>
      </c>
      <c r="EQ19" s="11">
        <v>0</v>
      </c>
      <c r="ER19" s="11">
        <v>0.002</v>
      </c>
      <c r="ES19" s="11">
        <v>0</v>
      </c>
      <c r="ET19" s="11">
        <v>0</v>
      </c>
      <c r="EU19" s="11">
        <v>0</v>
      </c>
      <c r="EV19" s="11">
        <v>0.022</v>
      </c>
      <c r="EW19" s="11">
        <v>0.02</v>
      </c>
      <c r="EX19" s="11">
        <v>0.012</v>
      </c>
      <c r="EY19" s="11">
        <v>0.019</v>
      </c>
      <c r="EZ19" s="11">
        <v>0.006</v>
      </c>
      <c r="FA19" s="11">
        <v>0</v>
      </c>
      <c r="FB19" s="11">
        <v>0</v>
      </c>
      <c r="FC19" s="11">
        <v>0</v>
      </c>
      <c r="FD19" s="11">
        <v>0</v>
      </c>
      <c r="FE19" s="11">
        <v>0</v>
      </c>
      <c r="FF19" s="11">
        <v>0.005</v>
      </c>
      <c r="FG19" s="11">
        <v>0.013</v>
      </c>
      <c r="FH19" s="11">
        <v>0.015</v>
      </c>
      <c r="FI19" s="11">
        <v>0.013</v>
      </c>
      <c r="FJ19" s="11">
        <v>0.011</v>
      </c>
      <c r="FK19" s="11">
        <v>0.017</v>
      </c>
      <c r="FL19" s="11">
        <v>0.023</v>
      </c>
      <c r="FM19" s="11">
        <v>0.022</v>
      </c>
      <c r="FN19" s="11">
        <v>0.052</v>
      </c>
      <c r="FO19" s="11">
        <v>0.01</v>
      </c>
      <c r="FP19" s="11">
        <v>0</v>
      </c>
      <c r="FQ19" s="11">
        <v>0.005</v>
      </c>
      <c r="FR19" s="11">
        <v>0.004</v>
      </c>
      <c r="FS19" s="11">
        <v>0.01</v>
      </c>
      <c r="FT19" s="11">
        <v>0</v>
      </c>
      <c r="FU19" s="11">
        <v>0</v>
      </c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</row>
    <row r="20" spans="1:256" ht="12.75">
      <c r="A20" s="54"/>
      <c r="B20" s="54"/>
      <c r="C20" s="59" t="s">
        <v>1</v>
      </c>
      <c r="D20" s="11">
        <v>0.039</v>
      </c>
      <c r="E20" s="11">
        <v>0.005</v>
      </c>
      <c r="F20" s="11">
        <v>0.086</v>
      </c>
      <c r="G20" s="11">
        <v>0.018</v>
      </c>
      <c r="H20" s="11">
        <v>0.002</v>
      </c>
      <c r="I20" s="11">
        <v>0.011</v>
      </c>
      <c r="J20" s="11">
        <v>0.012</v>
      </c>
      <c r="K20" s="11">
        <v>0.027</v>
      </c>
      <c r="L20" s="11">
        <v>0.01</v>
      </c>
      <c r="M20" s="11">
        <v>0.002</v>
      </c>
      <c r="N20" s="11">
        <v>0.008</v>
      </c>
      <c r="O20" s="11">
        <v>0.013</v>
      </c>
      <c r="P20" s="11">
        <v>0.016</v>
      </c>
      <c r="Q20" s="11">
        <v>0.031</v>
      </c>
      <c r="R20" s="11">
        <v>0.041</v>
      </c>
      <c r="S20" s="11">
        <v>0.003</v>
      </c>
      <c r="T20" s="11">
        <v>0.008</v>
      </c>
      <c r="U20" s="11">
        <v>0.062</v>
      </c>
      <c r="V20" s="11">
        <v>0.026</v>
      </c>
      <c r="W20" s="11">
        <v>0.034</v>
      </c>
      <c r="X20" s="11">
        <v>0.006</v>
      </c>
      <c r="Y20" s="11">
        <v>0.006</v>
      </c>
      <c r="Z20" s="11">
        <v>0</v>
      </c>
      <c r="AA20" s="11">
        <v>0</v>
      </c>
      <c r="AB20" s="11">
        <v>0</v>
      </c>
      <c r="AC20" s="11">
        <v>0.007</v>
      </c>
      <c r="AD20" s="11">
        <v>0</v>
      </c>
      <c r="AE20" s="11">
        <v>0.001</v>
      </c>
      <c r="AF20" s="11">
        <v>0.004</v>
      </c>
      <c r="AG20" s="11">
        <v>0.003</v>
      </c>
      <c r="AH20" s="11">
        <v>0.012</v>
      </c>
      <c r="AI20" s="11">
        <v>0.006</v>
      </c>
      <c r="AJ20" s="11">
        <v>0.022</v>
      </c>
      <c r="AK20" s="11">
        <v>0.004</v>
      </c>
      <c r="AL20" s="11">
        <v>0.002</v>
      </c>
      <c r="AM20" s="11">
        <v>0.007</v>
      </c>
      <c r="AN20" s="11">
        <v>0.003</v>
      </c>
      <c r="AO20" s="11">
        <v>0.007</v>
      </c>
      <c r="AP20" s="11">
        <v>0</v>
      </c>
      <c r="AQ20" s="11">
        <v>0</v>
      </c>
      <c r="AR20" s="11">
        <v>0.019</v>
      </c>
      <c r="AS20" s="11">
        <v>0.004</v>
      </c>
      <c r="AT20" s="11">
        <v>0.013</v>
      </c>
      <c r="AU20" s="11">
        <v>0</v>
      </c>
      <c r="AV20" s="11">
        <v>0.006</v>
      </c>
      <c r="AW20" s="11">
        <v>0.013</v>
      </c>
      <c r="AX20" s="11">
        <v>0.004</v>
      </c>
      <c r="AY20" s="11">
        <v>0</v>
      </c>
      <c r="AZ20" s="11">
        <v>0.002</v>
      </c>
      <c r="BA20" s="11">
        <v>0</v>
      </c>
      <c r="BB20" s="11">
        <v>0.005</v>
      </c>
      <c r="BC20" s="11">
        <v>0</v>
      </c>
      <c r="BD20" s="11">
        <v>0.004</v>
      </c>
      <c r="BE20" s="11">
        <v>0.01</v>
      </c>
      <c r="BF20" s="11">
        <v>0.007</v>
      </c>
      <c r="BG20" s="11">
        <v>0.007</v>
      </c>
      <c r="BH20" s="11">
        <v>0.012</v>
      </c>
      <c r="BI20" s="11">
        <v>0.005</v>
      </c>
      <c r="BJ20" s="11">
        <v>0.008</v>
      </c>
      <c r="BK20" s="11">
        <v>0.118</v>
      </c>
      <c r="BL20" s="11">
        <v>0.017</v>
      </c>
      <c r="BM20" s="11">
        <v>0.102</v>
      </c>
      <c r="BN20" s="11">
        <v>0.009</v>
      </c>
      <c r="BO20" s="11">
        <v>0.014</v>
      </c>
      <c r="BP20" s="11">
        <v>0.021</v>
      </c>
      <c r="BQ20" s="11">
        <v>0.299</v>
      </c>
      <c r="BR20" s="11">
        <v>0.009</v>
      </c>
      <c r="BS20" s="11">
        <v>0.068</v>
      </c>
      <c r="BT20" s="11">
        <v>0.005</v>
      </c>
      <c r="BU20" s="11">
        <v>0.013</v>
      </c>
      <c r="BV20" s="11">
        <v>0.015</v>
      </c>
      <c r="BW20" s="11">
        <v>0.007</v>
      </c>
      <c r="BX20" s="11">
        <v>0.004</v>
      </c>
      <c r="BY20" s="11">
        <v>0.079</v>
      </c>
      <c r="BZ20" s="11">
        <v>0.025</v>
      </c>
      <c r="CA20" s="11">
        <v>0.007</v>
      </c>
      <c r="CB20" s="11">
        <v>0</v>
      </c>
      <c r="CC20" s="11">
        <v>0.008</v>
      </c>
      <c r="CD20" s="11">
        <v>0.007</v>
      </c>
      <c r="CE20" s="11">
        <v>0.007</v>
      </c>
      <c r="CF20" s="11">
        <v>0.009</v>
      </c>
      <c r="CG20" s="11">
        <v>0.014</v>
      </c>
      <c r="CH20" s="11">
        <v>0.14</v>
      </c>
      <c r="CI20" s="11">
        <v>0.038</v>
      </c>
      <c r="CJ20" s="11">
        <v>0.042</v>
      </c>
      <c r="CK20" s="11">
        <v>0.032</v>
      </c>
      <c r="CL20" s="11">
        <v>0.291</v>
      </c>
      <c r="CM20" s="11">
        <v>0.167</v>
      </c>
      <c r="CN20" s="11">
        <v>0.019</v>
      </c>
      <c r="CO20" s="11">
        <v>0.009</v>
      </c>
      <c r="CP20" s="11">
        <v>0.002</v>
      </c>
      <c r="CQ20" s="11">
        <v>0.002</v>
      </c>
      <c r="CR20" s="11">
        <v>0.018</v>
      </c>
      <c r="CS20" s="11">
        <v>0.005</v>
      </c>
      <c r="CT20" s="11">
        <v>0.008</v>
      </c>
      <c r="CU20" s="11">
        <v>0.006</v>
      </c>
      <c r="CV20" s="11">
        <v>0.034</v>
      </c>
      <c r="CW20" s="11">
        <v>0.005</v>
      </c>
      <c r="CX20" s="11">
        <v>0.03</v>
      </c>
      <c r="CY20" s="11">
        <v>0.009</v>
      </c>
      <c r="CZ20" s="11">
        <v>0</v>
      </c>
      <c r="DA20" s="11">
        <v>0.025</v>
      </c>
      <c r="DB20" s="11">
        <v>0.007</v>
      </c>
      <c r="DC20" s="11">
        <v>0.051</v>
      </c>
      <c r="DD20" s="11">
        <v>0.006</v>
      </c>
      <c r="DE20" s="11">
        <v>0.009</v>
      </c>
      <c r="DF20" s="11">
        <v>0.02</v>
      </c>
      <c r="DG20" s="11">
        <v>0</v>
      </c>
      <c r="DH20" s="11">
        <v>0.003</v>
      </c>
      <c r="DI20" s="11">
        <v>0.005</v>
      </c>
      <c r="DJ20" s="11">
        <v>0.002</v>
      </c>
      <c r="DK20" s="11">
        <v>0.011</v>
      </c>
      <c r="DL20" s="11">
        <v>0.012</v>
      </c>
      <c r="DM20" s="11">
        <v>0.402</v>
      </c>
      <c r="DN20" s="11">
        <v>0.019</v>
      </c>
      <c r="DO20" s="11">
        <v>0.002</v>
      </c>
      <c r="DP20" s="11">
        <v>0.006</v>
      </c>
      <c r="DQ20" s="11">
        <v>0</v>
      </c>
      <c r="DR20" s="11">
        <v>0.009</v>
      </c>
      <c r="DS20" s="11">
        <v>0.001</v>
      </c>
      <c r="DT20" s="11">
        <v>0.009</v>
      </c>
      <c r="DU20" s="11">
        <v>0.171</v>
      </c>
      <c r="DV20" s="11">
        <v>0.004</v>
      </c>
      <c r="DW20" s="11">
        <v>0.013</v>
      </c>
      <c r="DX20" s="11">
        <v>0</v>
      </c>
      <c r="DY20" s="11">
        <v>0.006</v>
      </c>
      <c r="DZ20" s="11">
        <v>0</v>
      </c>
      <c r="EA20" s="11">
        <v>0</v>
      </c>
      <c r="EB20" s="11">
        <v>0</v>
      </c>
      <c r="EC20" s="11">
        <v>0.002</v>
      </c>
      <c r="ED20" s="11">
        <v>0.001</v>
      </c>
      <c r="EE20" s="11">
        <v>0.002</v>
      </c>
      <c r="EF20" s="11">
        <v>0</v>
      </c>
      <c r="EG20" s="11">
        <v>0.006</v>
      </c>
      <c r="EH20" s="11">
        <v>0.01</v>
      </c>
      <c r="EI20" s="11">
        <v>0.085</v>
      </c>
      <c r="EJ20" s="11">
        <v>0.015</v>
      </c>
      <c r="EK20" s="11">
        <v>0.006</v>
      </c>
      <c r="EL20" s="11">
        <v>0.004</v>
      </c>
      <c r="EM20" s="11">
        <v>0</v>
      </c>
      <c r="EN20" s="11">
        <v>0.002</v>
      </c>
      <c r="EO20" s="11">
        <v>0.026</v>
      </c>
      <c r="EP20" s="11">
        <v>0.042</v>
      </c>
      <c r="EQ20" s="11">
        <v>0.026</v>
      </c>
      <c r="ER20" s="11">
        <v>0.047</v>
      </c>
      <c r="ES20" s="11">
        <v>0.026</v>
      </c>
      <c r="ET20" s="11">
        <v>0.027</v>
      </c>
      <c r="EU20" s="11">
        <v>0.011</v>
      </c>
      <c r="EV20" s="11">
        <v>0.111</v>
      </c>
      <c r="EW20" s="11">
        <v>0.006</v>
      </c>
      <c r="EX20" s="11">
        <v>0.063</v>
      </c>
      <c r="EY20" s="11">
        <v>0.013</v>
      </c>
      <c r="EZ20" s="11">
        <v>0</v>
      </c>
      <c r="FA20" s="11">
        <v>0.015</v>
      </c>
      <c r="FB20" s="11">
        <v>0.311</v>
      </c>
      <c r="FC20" s="11">
        <v>0.007</v>
      </c>
      <c r="FD20" s="11">
        <v>0.002</v>
      </c>
      <c r="FE20" s="11">
        <v>0.004</v>
      </c>
      <c r="FF20" s="11">
        <v>0.355</v>
      </c>
      <c r="FG20" s="11">
        <v>0.006</v>
      </c>
      <c r="FH20" s="11">
        <v>0.105</v>
      </c>
      <c r="FI20" s="11">
        <v>0.004</v>
      </c>
      <c r="FJ20" s="11">
        <v>0.004</v>
      </c>
      <c r="FK20" s="11">
        <v>0.002</v>
      </c>
      <c r="FL20" s="11">
        <v>0.007</v>
      </c>
      <c r="FM20" s="11">
        <v>0.013</v>
      </c>
      <c r="FN20" s="11">
        <v>0.001</v>
      </c>
      <c r="FO20" s="11">
        <v>0.026</v>
      </c>
      <c r="FP20" s="11">
        <v>0.032</v>
      </c>
      <c r="FQ20" s="11">
        <v>0.006</v>
      </c>
      <c r="FR20" s="11">
        <v>0.004</v>
      </c>
      <c r="FS20" s="11">
        <v>0.01</v>
      </c>
      <c r="FT20" s="11">
        <v>0.274</v>
      </c>
      <c r="FU20" s="11">
        <v>0.003</v>
      </c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256" ht="12.75">
      <c r="A21" s="54"/>
      <c r="B21" s="54"/>
      <c r="C21" s="59" t="s">
        <v>2</v>
      </c>
      <c r="D21" s="11">
        <v>0.007</v>
      </c>
      <c r="E21" s="11">
        <v>0.005</v>
      </c>
      <c r="F21" s="11">
        <v>0.046</v>
      </c>
      <c r="G21" s="11">
        <v>0.008</v>
      </c>
      <c r="H21" s="11">
        <v>0.003</v>
      </c>
      <c r="I21" s="11">
        <v>0.023</v>
      </c>
      <c r="J21" s="11">
        <v>0.024</v>
      </c>
      <c r="K21" s="11">
        <v>0.038</v>
      </c>
      <c r="L21" s="11">
        <v>0.017</v>
      </c>
      <c r="M21" s="11">
        <v>0.019</v>
      </c>
      <c r="N21" s="11">
        <v>0.02</v>
      </c>
      <c r="O21" s="11">
        <v>0.021</v>
      </c>
      <c r="P21" s="11">
        <v>0.015</v>
      </c>
      <c r="Q21" s="11">
        <v>0.018</v>
      </c>
      <c r="R21" s="11">
        <v>0.031</v>
      </c>
      <c r="S21" s="11">
        <v>0.004</v>
      </c>
      <c r="T21" s="11">
        <v>0.009</v>
      </c>
      <c r="U21" s="11">
        <v>0.037</v>
      </c>
      <c r="V21" s="11">
        <v>0.029</v>
      </c>
      <c r="W21" s="11">
        <v>0.025</v>
      </c>
      <c r="X21" s="11">
        <v>0.032</v>
      </c>
      <c r="Y21" s="11">
        <v>0.001</v>
      </c>
      <c r="Z21" s="11">
        <v>0.003</v>
      </c>
      <c r="AA21" s="11">
        <v>0.002</v>
      </c>
      <c r="AB21" s="11">
        <v>0.001</v>
      </c>
      <c r="AC21" s="11">
        <v>0.009</v>
      </c>
      <c r="AD21" s="11">
        <v>0.005</v>
      </c>
      <c r="AE21" s="11">
        <v>0</v>
      </c>
      <c r="AF21" s="11">
        <v>0.01</v>
      </c>
      <c r="AG21" s="11">
        <v>0.024</v>
      </c>
      <c r="AH21" s="11">
        <v>0.03</v>
      </c>
      <c r="AI21" s="11">
        <v>0.009</v>
      </c>
      <c r="AJ21" s="11">
        <v>0.028</v>
      </c>
      <c r="AK21" s="11">
        <v>0.019</v>
      </c>
      <c r="AL21" s="11">
        <v>0.01</v>
      </c>
      <c r="AM21" s="11">
        <v>0.019</v>
      </c>
      <c r="AN21" s="11">
        <v>0.009</v>
      </c>
      <c r="AO21" s="11">
        <v>0.011</v>
      </c>
      <c r="AP21" s="11">
        <v>0.009</v>
      </c>
      <c r="AQ21" s="11">
        <v>0.017</v>
      </c>
      <c r="AR21" s="11">
        <v>0.008</v>
      </c>
      <c r="AS21" s="11">
        <v>0</v>
      </c>
      <c r="AT21" s="11">
        <v>0.005</v>
      </c>
      <c r="AU21" s="11">
        <v>0.005</v>
      </c>
      <c r="AV21" s="11">
        <v>0</v>
      </c>
      <c r="AW21" s="11">
        <v>0.013</v>
      </c>
      <c r="AX21" s="11">
        <v>0</v>
      </c>
      <c r="AY21" s="11">
        <v>0</v>
      </c>
      <c r="AZ21" s="11">
        <v>0.004</v>
      </c>
      <c r="BA21" s="11">
        <v>0.007</v>
      </c>
      <c r="BB21" s="11">
        <v>0</v>
      </c>
      <c r="BC21" s="11">
        <v>0.007</v>
      </c>
      <c r="BD21" s="11">
        <v>0</v>
      </c>
      <c r="BE21" s="11">
        <v>0</v>
      </c>
      <c r="BF21" s="11">
        <v>0.009</v>
      </c>
      <c r="BG21" s="11">
        <v>0</v>
      </c>
      <c r="BH21" s="11">
        <v>0.002</v>
      </c>
      <c r="BI21" s="11">
        <v>0.011</v>
      </c>
      <c r="BJ21" s="11">
        <v>0.005</v>
      </c>
      <c r="BK21" s="11">
        <v>0.017</v>
      </c>
      <c r="BL21" s="11">
        <v>0.005</v>
      </c>
      <c r="BM21" s="11">
        <v>0.028</v>
      </c>
      <c r="BN21" s="11">
        <v>0.008</v>
      </c>
      <c r="BO21" s="11">
        <v>0.207</v>
      </c>
      <c r="BP21" s="11">
        <v>0.017</v>
      </c>
      <c r="BQ21" s="11">
        <v>0.001</v>
      </c>
      <c r="BR21" s="11">
        <v>0.014</v>
      </c>
      <c r="BS21" s="11">
        <v>0.007</v>
      </c>
      <c r="BT21" s="11">
        <v>0.017</v>
      </c>
      <c r="BU21" s="11">
        <v>0.001</v>
      </c>
      <c r="BV21" s="11">
        <v>0.011</v>
      </c>
      <c r="BW21" s="11">
        <v>0.003</v>
      </c>
      <c r="BX21" s="11">
        <v>0.004</v>
      </c>
      <c r="BY21" s="11">
        <v>0.005</v>
      </c>
      <c r="BZ21" s="11">
        <v>0.019</v>
      </c>
      <c r="CA21" s="11">
        <v>0.007</v>
      </c>
      <c r="CB21" s="11">
        <v>0</v>
      </c>
      <c r="CC21" s="11">
        <v>0</v>
      </c>
      <c r="CD21" s="11">
        <v>0.01</v>
      </c>
      <c r="CE21" s="11">
        <v>0.001</v>
      </c>
      <c r="CF21" s="11">
        <v>0.003</v>
      </c>
      <c r="CG21" s="11">
        <v>0.008</v>
      </c>
      <c r="CH21" s="11">
        <v>0.013</v>
      </c>
      <c r="CI21" s="11">
        <v>0.044</v>
      </c>
      <c r="CJ21" s="11">
        <v>0.03</v>
      </c>
      <c r="CK21" s="11">
        <v>0.026</v>
      </c>
      <c r="CL21" s="11">
        <v>0.014</v>
      </c>
      <c r="CM21" s="11">
        <v>0.026</v>
      </c>
      <c r="CN21" s="11">
        <v>0.021</v>
      </c>
      <c r="CO21" s="11">
        <v>0</v>
      </c>
      <c r="CP21" s="11">
        <v>0.003</v>
      </c>
      <c r="CQ21" s="11">
        <v>0</v>
      </c>
      <c r="CR21" s="11">
        <v>0.005</v>
      </c>
      <c r="CS21" s="11">
        <v>0.014</v>
      </c>
      <c r="CT21" s="11">
        <v>0.032</v>
      </c>
      <c r="CU21" s="11">
        <v>0.002</v>
      </c>
      <c r="CV21" s="11">
        <v>0.023</v>
      </c>
      <c r="CW21" s="11">
        <v>0.017</v>
      </c>
      <c r="CX21" s="11">
        <v>0.01</v>
      </c>
      <c r="CY21" s="11">
        <v>0.008</v>
      </c>
      <c r="CZ21" s="11">
        <v>0.03</v>
      </c>
      <c r="DA21" s="11">
        <v>0.028</v>
      </c>
      <c r="DB21" s="11">
        <v>0.012</v>
      </c>
      <c r="DC21" s="11">
        <v>0.011</v>
      </c>
      <c r="DD21" s="11">
        <v>0.019</v>
      </c>
      <c r="DE21" s="11">
        <v>0.029</v>
      </c>
      <c r="DF21" s="11">
        <v>0.008</v>
      </c>
      <c r="DG21" s="11">
        <v>0.007</v>
      </c>
      <c r="DH21" s="11">
        <v>0</v>
      </c>
      <c r="DI21" s="11">
        <v>0.004</v>
      </c>
      <c r="DJ21" s="11">
        <v>0.004</v>
      </c>
      <c r="DK21" s="11">
        <v>0.006</v>
      </c>
      <c r="DL21" s="11">
        <v>0.011</v>
      </c>
      <c r="DM21" s="11">
        <v>0.015</v>
      </c>
      <c r="DN21" s="11">
        <v>0.009</v>
      </c>
      <c r="DO21" s="11">
        <v>0</v>
      </c>
      <c r="DP21" s="11">
        <v>0.015</v>
      </c>
      <c r="DQ21" s="11">
        <v>0.002</v>
      </c>
      <c r="DR21" s="11">
        <v>0</v>
      </c>
      <c r="DS21" s="11">
        <v>0.012</v>
      </c>
      <c r="DT21" s="11">
        <v>0.012</v>
      </c>
      <c r="DU21" s="11">
        <v>0.012</v>
      </c>
      <c r="DV21" s="11">
        <v>0.017</v>
      </c>
      <c r="DW21" s="11">
        <v>0.006</v>
      </c>
      <c r="DX21" s="11">
        <v>0.014</v>
      </c>
      <c r="DY21" s="11">
        <v>0.002</v>
      </c>
      <c r="DZ21" s="11">
        <v>0.008</v>
      </c>
      <c r="EA21" s="11">
        <v>0.006</v>
      </c>
      <c r="EB21" s="11">
        <v>0.016</v>
      </c>
      <c r="EC21" s="11">
        <v>0.005</v>
      </c>
      <c r="ED21" s="11">
        <v>0.008</v>
      </c>
      <c r="EE21" s="11">
        <v>0.007</v>
      </c>
      <c r="EF21" s="11">
        <v>0.011</v>
      </c>
      <c r="EG21" s="11">
        <v>0.005</v>
      </c>
      <c r="EH21" s="11">
        <v>0</v>
      </c>
      <c r="EI21" s="11">
        <v>0.003</v>
      </c>
      <c r="EJ21" s="11">
        <v>0.001</v>
      </c>
      <c r="EK21" s="11">
        <v>0</v>
      </c>
      <c r="EL21" s="11">
        <v>0</v>
      </c>
      <c r="EM21" s="11">
        <v>0.002</v>
      </c>
      <c r="EN21" s="11">
        <v>0</v>
      </c>
      <c r="EO21" s="11">
        <v>0.001</v>
      </c>
      <c r="EP21" s="11">
        <v>0.004</v>
      </c>
      <c r="EQ21" s="11">
        <v>0</v>
      </c>
      <c r="ER21" s="11">
        <v>0</v>
      </c>
      <c r="ES21" s="11">
        <v>0</v>
      </c>
      <c r="ET21" s="11">
        <v>0</v>
      </c>
      <c r="EU21" s="11">
        <v>0.001</v>
      </c>
      <c r="EV21" s="11">
        <v>0.003</v>
      </c>
      <c r="EW21" s="11">
        <v>0.003</v>
      </c>
      <c r="EX21" s="11">
        <v>0.005</v>
      </c>
      <c r="EY21" s="11">
        <v>0.007</v>
      </c>
      <c r="EZ21" s="11">
        <v>0.004</v>
      </c>
      <c r="FA21" s="11">
        <v>0.007</v>
      </c>
      <c r="FB21" s="11">
        <v>0.005</v>
      </c>
      <c r="FC21" s="11">
        <v>0.001</v>
      </c>
      <c r="FD21" s="11">
        <v>0.002</v>
      </c>
      <c r="FE21" s="11">
        <v>0.008</v>
      </c>
      <c r="FF21" s="11">
        <v>0.01</v>
      </c>
      <c r="FG21" s="11">
        <v>0.002</v>
      </c>
      <c r="FH21" s="11">
        <v>0.003</v>
      </c>
      <c r="FI21" s="11">
        <v>0.005</v>
      </c>
      <c r="FJ21" s="11">
        <v>0.011</v>
      </c>
      <c r="FK21" s="11">
        <v>0.012</v>
      </c>
      <c r="FL21" s="11">
        <v>0.017</v>
      </c>
      <c r="FM21" s="11">
        <v>0.027</v>
      </c>
      <c r="FN21" s="11">
        <v>0.019</v>
      </c>
      <c r="FO21" s="11">
        <v>0.009</v>
      </c>
      <c r="FP21" s="11">
        <v>0.007</v>
      </c>
      <c r="FQ21" s="11">
        <v>0.003</v>
      </c>
      <c r="FR21" s="11">
        <v>0.014</v>
      </c>
      <c r="FS21" s="11">
        <v>0.004</v>
      </c>
      <c r="FT21" s="11">
        <v>0.004</v>
      </c>
      <c r="FU21" s="11">
        <v>0.008</v>
      </c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256" ht="12.75">
      <c r="A22" s="54"/>
      <c r="B22" s="54"/>
      <c r="C22" s="59" t="s">
        <v>3</v>
      </c>
      <c r="D22" s="11">
        <v>5.08</v>
      </c>
      <c r="E22" s="11">
        <v>5.226</v>
      </c>
      <c r="F22" s="11">
        <v>4.934</v>
      </c>
      <c r="G22" s="11">
        <v>5.249</v>
      </c>
      <c r="H22" s="11">
        <v>5.229</v>
      </c>
      <c r="I22" s="11">
        <v>5.043</v>
      </c>
      <c r="J22" s="11">
        <v>4.988</v>
      </c>
      <c r="K22" s="11">
        <v>5.037</v>
      </c>
      <c r="L22" s="11">
        <v>5.129</v>
      </c>
      <c r="M22" s="11">
        <v>5.073</v>
      </c>
      <c r="N22" s="11">
        <v>4.979</v>
      </c>
      <c r="O22" s="11">
        <v>4.895</v>
      </c>
      <c r="P22" s="11">
        <v>4.937</v>
      </c>
      <c r="Q22" s="11">
        <v>5.106</v>
      </c>
      <c r="R22" s="11">
        <v>4.674</v>
      </c>
      <c r="S22" s="11">
        <v>5.179</v>
      </c>
      <c r="T22" s="11">
        <v>5.239</v>
      </c>
      <c r="U22" s="11">
        <v>4.751</v>
      </c>
      <c r="V22" s="11">
        <v>5.075</v>
      </c>
      <c r="W22" s="11">
        <v>5.616</v>
      </c>
      <c r="X22" s="11">
        <v>3.169</v>
      </c>
      <c r="Y22" s="11">
        <v>3.335</v>
      </c>
      <c r="Z22" s="11">
        <v>3.194</v>
      </c>
      <c r="AA22" s="11">
        <v>3.238</v>
      </c>
      <c r="AB22" s="11">
        <v>3.339</v>
      </c>
      <c r="AC22" s="11">
        <v>3.226</v>
      </c>
      <c r="AD22" s="11">
        <v>3.146</v>
      </c>
      <c r="AE22" s="11">
        <v>3.295</v>
      </c>
      <c r="AF22" s="11">
        <v>3.151</v>
      </c>
      <c r="AG22" s="11">
        <v>3.366</v>
      </c>
      <c r="AH22" s="11">
        <v>3.37</v>
      </c>
      <c r="AI22" s="11">
        <v>3.291</v>
      </c>
      <c r="AJ22" s="11">
        <v>3.213</v>
      </c>
      <c r="AK22" s="11">
        <v>3.307</v>
      </c>
      <c r="AL22" s="11">
        <v>3.242</v>
      </c>
      <c r="AM22" s="11">
        <v>3.326</v>
      </c>
      <c r="AN22" s="11">
        <v>3.234</v>
      </c>
      <c r="AO22" s="11">
        <v>3.108</v>
      </c>
      <c r="AP22" s="11">
        <v>3.275</v>
      </c>
      <c r="AQ22" s="11">
        <v>3.195</v>
      </c>
      <c r="AR22" s="11">
        <v>3.165</v>
      </c>
      <c r="AS22" s="11">
        <v>3.191</v>
      </c>
      <c r="AT22" s="11">
        <v>3.158</v>
      </c>
      <c r="AU22" s="11">
        <v>3.186</v>
      </c>
      <c r="AV22" s="11">
        <v>3.271</v>
      </c>
      <c r="AW22" s="11">
        <v>3.335</v>
      </c>
      <c r="AX22" s="11">
        <v>3.22</v>
      </c>
      <c r="AY22" s="11">
        <v>4.758</v>
      </c>
      <c r="AZ22" s="11">
        <v>4.644</v>
      </c>
      <c r="BA22" s="11">
        <v>4.703</v>
      </c>
      <c r="BB22" s="11">
        <v>4.689</v>
      </c>
      <c r="BC22" s="11">
        <v>4.669</v>
      </c>
      <c r="BD22" s="11">
        <v>4.652</v>
      </c>
      <c r="BE22" s="11">
        <v>4.694</v>
      </c>
      <c r="BF22" s="11">
        <v>4.687</v>
      </c>
      <c r="BG22" s="11">
        <v>4.699</v>
      </c>
      <c r="BH22" s="11">
        <v>4.288</v>
      </c>
      <c r="BI22" s="11">
        <v>4.287</v>
      </c>
      <c r="BJ22" s="11">
        <v>4.221</v>
      </c>
      <c r="BK22" s="11">
        <v>3.655</v>
      </c>
      <c r="BL22" s="11">
        <v>4.175</v>
      </c>
      <c r="BM22" s="11">
        <v>3.756</v>
      </c>
      <c r="BN22" s="11">
        <v>4.09</v>
      </c>
      <c r="BO22" s="11">
        <v>4.033</v>
      </c>
      <c r="BP22" s="11">
        <v>4.218</v>
      </c>
      <c r="BQ22" s="11">
        <v>3.72</v>
      </c>
      <c r="BR22" s="11">
        <v>5.21</v>
      </c>
      <c r="BS22" s="11">
        <v>5.023</v>
      </c>
      <c r="BT22" s="11">
        <v>5.047</v>
      </c>
      <c r="BU22" s="11">
        <v>5.158</v>
      </c>
      <c r="BV22" s="11">
        <v>5.144</v>
      </c>
      <c r="BW22" s="11">
        <v>5.65</v>
      </c>
      <c r="BX22" s="11">
        <v>5.616</v>
      </c>
      <c r="BY22" s="11">
        <v>5.604</v>
      </c>
      <c r="BZ22" s="11">
        <v>5.629</v>
      </c>
      <c r="CA22" s="11">
        <v>5.667</v>
      </c>
      <c r="CB22" s="11">
        <v>5.726</v>
      </c>
      <c r="CC22" s="11">
        <v>5.618</v>
      </c>
      <c r="CD22" s="11">
        <v>5.649</v>
      </c>
      <c r="CE22" s="11">
        <v>5.695</v>
      </c>
      <c r="CF22" s="11">
        <v>5.851</v>
      </c>
      <c r="CG22" s="11">
        <v>6.148</v>
      </c>
      <c r="CH22" s="11">
        <v>5.972</v>
      </c>
      <c r="CI22" s="11">
        <v>4.673</v>
      </c>
      <c r="CJ22" s="11">
        <v>4.77</v>
      </c>
      <c r="CK22" s="11">
        <v>4.843</v>
      </c>
      <c r="CL22" s="11">
        <v>4.37</v>
      </c>
      <c r="CM22" s="11">
        <v>4.581</v>
      </c>
      <c r="CN22" s="11">
        <v>4.892</v>
      </c>
      <c r="CO22" s="11">
        <v>4.984</v>
      </c>
      <c r="CP22" s="11">
        <v>4.941</v>
      </c>
      <c r="CQ22" s="11">
        <v>4.95</v>
      </c>
      <c r="CR22" s="11">
        <v>4.976</v>
      </c>
      <c r="CS22" s="11">
        <v>4.045</v>
      </c>
      <c r="CT22" s="11">
        <v>4.153</v>
      </c>
      <c r="CU22" s="11">
        <v>4.055</v>
      </c>
      <c r="CV22" s="11">
        <v>3.934</v>
      </c>
      <c r="CW22" s="11">
        <v>3.935</v>
      </c>
      <c r="CX22" s="11">
        <v>4.225</v>
      </c>
      <c r="CY22" s="11">
        <v>4.222</v>
      </c>
      <c r="CZ22" s="11">
        <v>4.18</v>
      </c>
      <c r="DA22" s="11">
        <v>4.145</v>
      </c>
      <c r="DB22" s="11">
        <v>3.99</v>
      </c>
      <c r="DC22" s="11">
        <v>3.965</v>
      </c>
      <c r="DD22" s="11">
        <v>3.945</v>
      </c>
      <c r="DE22" s="11">
        <v>4.071</v>
      </c>
      <c r="DF22" s="11">
        <v>4.952</v>
      </c>
      <c r="DG22" s="11">
        <v>4.764</v>
      </c>
      <c r="DH22" s="11">
        <v>4.909</v>
      </c>
      <c r="DI22" s="11">
        <v>4.913</v>
      </c>
      <c r="DJ22" s="11">
        <v>4.894</v>
      </c>
      <c r="DK22" s="11">
        <v>4.926</v>
      </c>
      <c r="DL22" s="11">
        <v>4.968</v>
      </c>
      <c r="DM22" s="11">
        <v>4.72</v>
      </c>
      <c r="DN22" s="11">
        <v>5.003</v>
      </c>
      <c r="DO22" s="11">
        <v>4.848</v>
      </c>
      <c r="DP22" s="11">
        <v>5.035</v>
      </c>
      <c r="DQ22" s="11">
        <v>4.942</v>
      </c>
      <c r="DR22" s="11">
        <v>4.904</v>
      </c>
      <c r="DS22" s="11">
        <v>4.976</v>
      </c>
      <c r="DT22" s="11">
        <v>5.026</v>
      </c>
      <c r="DU22" s="11">
        <v>4.907</v>
      </c>
      <c r="DV22" s="11">
        <v>2.77</v>
      </c>
      <c r="DW22" s="11">
        <v>2.653</v>
      </c>
      <c r="DX22" s="11">
        <v>2.75</v>
      </c>
      <c r="DY22" s="11">
        <v>2.594</v>
      </c>
      <c r="DZ22" s="11">
        <v>2.641</v>
      </c>
      <c r="EA22" s="11">
        <v>2.813</v>
      </c>
      <c r="EB22" s="11">
        <v>2.74</v>
      </c>
      <c r="EC22" s="11">
        <v>2.753</v>
      </c>
      <c r="ED22" s="11">
        <v>2.712</v>
      </c>
      <c r="EE22" s="11">
        <v>2.642</v>
      </c>
      <c r="EF22" s="11">
        <v>2.722</v>
      </c>
      <c r="EG22" s="11">
        <v>4.751</v>
      </c>
      <c r="EH22" s="11">
        <v>4.688</v>
      </c>
      <c r="EI22" s="11">
        <v>4.706</v>
      </c>
      <c r="EJ22" s="11">
        <v>4.832</v>
      </c>
      <c r="EK22" s="11">
        <v>4.845</v>
      </c>
      <c r="EL22" s="11">
        <v>4.726</v>
      </c>
      <c r="EM22" s="11">
        <v>4.771</v>
      </c>
      <c r="EN22" s="11">
        <v>4.73</v>
      </c>
      <c r="EO22" s="11">
        <v>4.738</v>
      </c>
      <c r="EP22" s="11">
        <v>4.748</v>
      </c>
      <c r="EQ22" s="11">
        <v>4.831</v>
      </c>
      <c r="ER22" s="11">
        <v>4.736</v>
      </c>
      <c r="ES22" s="11">
        <v>4.623</v>
      </c>
      <c r="ET22" s="11">
        <v>4.513</v>
      </c>
      <c r="EU22" s="11">
        <v>4.676</v>
      </c>
      <c r="EV22" s="11">
        <v>4.638</v>
      </c>
      <c r="EW22" s="11">
        <v>4.685</v>
      </c>
      <c r="EX22" s="11">
        <v>4.662</v>
      </c>
      <c r="EY22" s="11">
        <v>4.791</v>
      </c>
      <c r="EZ22" s="11">
        <v>4.81</v>
      </c>
      <c r="FA22" s="11">
        <v>4.756</v>
      </c>
      <c r="FB22" s="11">
        <v>4.563</v>
      </c>
      <c r="FC22" s="11">
        <v>4.802</v>
      </c>
      <c r="FD22" s="11">
        <v>4.833</v>
      </c>
      <c r="FE22" s="11">
        <v>4.424</v>
      </c>
      <c r="FF22" s="11">
        <v>4.563</v>
      </c>
      <c r="FG22" s="11">
        <v>4.706</v>
      </c>
      <c r="FH22" s="11">
        <v>4.56</v>
      </c>
      <c r="FI22" s="11">
        <v>5.336</v>
      </c>
      <c r="FJ22" s="11">
        <v>5.439</v>
      </c>
      <c r="FK22" s="11">
        <v>5.491</v>
      </c>
      <c r="FL22" s="11">
        <v>5.289</v>
      </c>
      <c r="FM22" s="11">
        <v>5.41</v>
      </c>
      <c r="FN22" s="11">
        <v>5.318</v>
      </c>
      <c r="FO22" s="11">
        <v>5.508</v>
      </c>
      <c r="FP22" s="11">
        <v>5.501</v>
      </c>
      <c r="FQ22" s="11">
        <v>5.459</v>
      </c>
      <c r="FR22" s="11">
        <v>5.492</v>
      </c>
      <c r="FS22" s="11">
        <v>5.583</v>
      </c>
      <c r="FT22" s="11">
        <v>5.327</v>
      </c>
      <c r="FU22" s="11">
        <v>5.452</v>
      </c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</row>
    <row r="23" spans="1:256" ht="12.75">
      <c r="A23" s="54"/>
      <c r="B23" s="54"/>
      <c r="C23" s="59" t="s">
        <v>4</v>
      </c>
      <c r="D23" s="11">
        <v>4.089</v>
      </c>
      <c r="E23" s="11">
        <v>3.91</v>
      </c>
      <c r="F23" s="11">
        <v>3.713</v>
      </c>
      <c r="G23" s="11">
        <v>3.957</v>
      </c>
      <c r="H23" s="11">
        <v>3.851</v>
      </c>
      <c r="I23" s="11">
        <v>3.727</v>
      </c>
      <c r="J23" s="11">
        <v>3.771</v>
      </c>
      <c r="K23" s="11">
        <v>3.749</v>
      </c>
      <c r="L23" s="11">
        <v>3.86</v>
      </c>
      <c r="M23" s="11">
        <v>3.931</v>
      </c>
      <c r="N23" s="11">
        <v>3.764</v>
      </c>
      <c r="O23" s="11">
        <v>3.77</v>
      </c>
      <c r="P23" s="11">
        <v>3.785</v>
      </c>
      <c r="Q23" s="11">
        <v>4.002</v>
      </c>
      <c r="R23" s="11">
        <v>3.612</v>
      </c>
      <c r="S23" s="11">
        <v>3.978</v>
      </c>
      <c r="T23" s="11">
        <v>3.899</v>
      </c>
      <c r="U23" s="11">
        <v>3.806</v>
      </c>
      <c r="V23" s="11">
        <v>3.856</v>
      </c>
      <c r="W23" s="11">
        <v>3.721</v>
      </c>
      <c r="X23" s="11">
        <v>6.328</v>
      </c>
      <c r="Y23" s="11">
        <v>6.131</v>
      </c>
      <c r="Z23" s="11">
        <v>6.206</v>
      </c>
      <c r="AA23" s="11">
        <v>6.259</v>
      </c>
      <c r="AB23" s="11">
        <v>6.214</v>
      </c>
      <c r="AC23" s="11">
        <v>6.091</v>
      </c>
      <c r="AD23" s="11">
        <v>6.376</v>
      </c>
      <c r="AE23" s="11">
        <v>6.315</v>
      </c>
      <c r="AF23" s="11">
        <v>6.456</v>
      </c>
      <c r="AG23" s="11">
        <v>6.203</v>
      </c>
      <c r="AH23" s="11">
        <v>6.083</v>
      </c>
      <c r="AI23" s="11">
        <v>6.168</v>
      </c>
      <c r="AJ23" s="11">
        <v>6.186</v>
      </c>
      <c r="AK23" s="11">
        <v>6.157</v>
      </c>
      <c r="AL23" s="11">
        <v>6.235</v>
      </c>
      <c r="AM23" s="11">
        <v>6.032</v>
      </c>
      <c r="AN23" s="11">
        <v>6.24</v>
      </c>
      <c r="AO23" s="11">
        <v>6.457</v>
      </c>
      <c r="AP23" s="11">
        <v>6.399</v>
      </c>
      <c r="AQ23" s="11">
        <v>6.182</v>
      </c>
      <c r="AR23" s="11">
        <v>6.255</v>
      </c>
      <c r="AS23" s="11">
        <v>6.401</v>
      </c>
      <c r="AT23" s="11">
        <v>6.284</v>
      </c>
      <c r="AU23" s="11">
        <v>6.257</v>
      </c>
      <c r="AV23" s="11">
        <v>6.234</v>
      </c>
      <c r="AW23" s="11">
        <v>6.114</v>
      </c>
      <c r="AX23" s="11">
        <v>6.342</v>
      </c>
      <c r="AY23" s="11">
        <v>4.678</v>
      </c>
      <c r="AZ23" s="11">
        <v>4.784</v>
      </c>
      <c r="BA23" s="11">
        <v>4.73</v>
      </c>
      <c r="BB23" s="11">
        <v>4.781</v>
      </c>
      <c r="BC23" s="11">
        <v>4.688</v>
      </c>
      <c r="BD23" s="11">
        <v>4.723</v>
      </c>
      <c r="BE23" s="11">
        <v>4.783</v>
      </c>
      <c r="BF23" s="11">
        <v>4.692</v>
      </c>
      <c r="BG23" s="11">
        <v>4.697</v>
      </c>
      <c r="BH23" s="11">
        <v>5.008</v>
      </c>
      <c r="BI23" s="11">
        <v>4.811</v>
      </c>
      <c r="BJ23" s="11">
        <v>4.922</v>
      </c>
      <c r="BK23" s="11">
        <v>4.637</v>
      </c>
      <c r="BL23" s="11">
        <v>5.172</v>
      </c>
      <c r="BM23" s="11">
        <v>4.489</v>
      </c>
      <c r="BN23" s="11">
        <v>5.18</v>
      </c>
      <c r="BO23" s="11">
        <v>4.906</v>
      </c>
      <c r="BP23" s="11">
        <v>4.878</v>
      </c>
      <c r="BQ23" s="11">
        <v>4.277</v>
      </c>
      <c r="BR23" s="11">
        <v>4.115</v>
      </c>
      <c r="BS23" s="11">
        <v>4.244</v>
      </c>
      <c r="BT23" s="11">
        <v>4.07</v>
      </c>
      <c r="BU23" s="11">
        <v>4.239</v>
      </c>
      <c r="BV23" s="11">
        <v>4.19</v>
      </c>
      <c r="BW23" s="11">
        <v>3.705</v>
      </c>
      <c r="BX23" s="11">
        <v>3.554</v>
      </c>
      <c r="BY23" s="11">
        <v>3.563</v>
      </c>
      <c r="BZ23" s="11">
        <v>3.639</v>
      </c>
      <c r="CA23" s="11">
        <v>3.61</v>
      </c>
      <c r="CB23" s="11">
        <v>3.643</v>
      </c>
      <c r="CC23" s="11">
        <v>3.593</v>
      </c>
      <c r="CD23" s="11">
        <v>3.597</v>
      </c>
      <c r="CE23" s="11">
        <v>3.565</v>
      </c>
      <c r="CF23" s="11">
        <v>3.582</v>
      </c>
      <c r="CG23" s="11">
        <v>3.273</v>
      </c>
      <c r="CH23" s="11">
        <v>3.203</v>
      </c>
      <c r="CI23" s="11">
        <v>4.227</v>
      </c>
      <c r="CJ23" s="11">
        <v>4.502</v>
      </c>
      <c r="CK23" s="11">
        <v>4.461</v>
      </c>
      <c r="CL23" s="11">
        <v>3.975</v>
      </c>
      <c r="CM23" s="11">
        <v>4.008</v>
      </c>
      <c r="CN23" s="11">
        <v>4.344</v>
      </c>
      <c r="CO23" s="11">
        <v>4.695</v>
      </c>
      <c r="CP23" s="11">
        <v>4.784</v>
      </c>
      <c r="CQ23" s="11">
        <v>4.719</v>
      </c>
      <c r="CR23" s="11">
        <v>4.588</v>
      </c>
      <c r="CS23" s="11">
        <v>5.452</v>
      </c>
      <c r="CT23" s="11">
        <v>5.34</v>
      </c>
      <c r="CU23" s="11">
        <v>5.531</v>
      </c>
      <c r="CV23" s="11">
        <v>5.251</v>
      </c>
      <c r="CW23" s="11">
        <v>5.538</v>
      </c>
      <c r="CX23" s="11">
        <v>5.241</v>
      </c>
      <c r="CY23" s="11">
        <v>5.295</v>
      </c>
      <c r="CZ23" s="11">
        <v>5.244</v>
      </c>
      <c r="DA23" s="11">
        <v>5.244</v>
      </c>
      <c r="DB23" s="11">
        <v>5.436</v>
      </c>
      <c r="DC23" s="11">
        <v>5.402</v>
      </c>
      <c r="DD23" s="11">
        <v>5.524</v>
      </c>
      <c r="DE23" s="11">
        <v>5.327</v>
      </c>
      <c r="DF23" s="11">
        <v>4.518</v>
      </c>
      <c r="DG23" s="11">
        <v>4.579</v>
      </c>
      <c r="DH23" s="11">
        <v>4.595</v>
      </c>
      <c r="DI23" s="11">
        <v>4.494</v>
      </c>
      <c r="DJ23" s="11">
        <v>4.58</v>
      </c>
      <c r="DK23" s="11">
        <v>4.522</v>
      </c>
      <c r="DL23" s="11">
        <v>4.486</v>
      </c>
      <c r="DM23" s="11">
        <v>4.337</v>
      </c>
      <c r="DN23" s="11">
        <v>4.526</v>
      </c>
      <c r="DO23" s="11">
        <v>4.595</v>
      </c>
      <c r="DP23" s="11">
        <v>4.473</v>
      </c>
      <c r="DQ23" s="11">
        <v>4.557</v>
      </c>
      <c r="DR23" s="11">
        <v>4.6</v>
      </c>
      <c r="DS23" s="11">
        <v>4.552</v>
      </c>
      <c r="DT23" s="11">
        <v>4.577</v>
      </c>
      <c r="DU23" s="11">
        <v>4.352</v>
      </c>
      <c r="DV23" s="11">
        <v>6.379</v>
      </c>
      <c r="DW23" s="11">
        <v>6.615</v>
      </c>
      <c r="DX23" s="11">
        <v>6.553</v>
      </c>
      <c r="DY23" s="11">
        <v>6.692</v>
      </c>
      <c r="DZ23" s="11">
        <v>6.542</v>
      </c>
      <c r="EA23" s="11">
        <v>6.388</v>
      </c>
      <c r="EB23" s="11">
        <v>6.432</v>
      </c>
      <c r="EC23" s="11">
        <v>6.564</v>
      </c>
      <c r="ED23" s="11">
        <v>6.604</v>
      </c>
      <c r="EE23" s="11">
        <v>6.57</v>
      </c>
      <c r="EF23" s="11">
        <v>6.56</v>
      </c>
      <c r="EG23" s="11">
        <v>4.926</v>
      </c>
      <c r="EH23" s="11">
        <v>4.933</v>
      </c>
      <c r="EI23" s="11">
        <v>4.877</v>
      </c>
      <c r="EJ23" s="11">
        <v>4.709</v>
      </c>
      <c r="EK23" s="11">
        <v>4.829</v>
      </c>
      <c r="EL23" s="11">
        <v>4.888</v>
      </c>
      <c r="EM23" s="11">
        <v>4.845</v>
      </c>
      <c r="EN23" s="11">
        <v>4.873</v>
      </c>
      <c r="EO23" s="11">
        <v>4.873</v>
      </c>
      <c r="EP23" s="11">
        <v>4.862</v>
      </c>
      <c r="EQ23" s="11">
        <v>4.815</v>
      </c>
      <c r="ER23" s="11">
        <v>4.791</v>
      </c>
      <c r="ES23" s="11">
        <v>4.867</v>
      </c>
      <c r="ET23" s="11">
        <v>4.741</v>
      </c>
      <c r="EU23" s="11">
        <v>4.971</v>
      </c>
      <c r="EV23" s="11">
        <v>4.895</v>
      </c>
      <c r="EW23" s="11">
        <v>4.898</v>
      </c>
      <c r="EX23" s="11">
        <v>4.937</v>
      </c>
      <c r="EY23" s="11">
        <v>4.845</v>
      </c>
      <c r="EZ23" s="11">
        <v>4.826</v>
      </c>
      <c r="FA23" s="11">
        <v>4.893</v>
      </c>
      <c r="FB23" s="11">
        <v>4.678</v>
      </c>
      <c r="FC23" s="11">
        <v>4.855</v>
      </c>
      <c r="FD23" s="11">
        <v>4.863</v>
      </c>
      <c r="FE23" s="11">
        <v>4.694</v>
      </c>
      <c r="FF23" s="11">
        <v>4.676</v>
      </c>
      <c r="FG23" s="11">
        <v>4.859</v>
      </c>
      <c r="FH23" s="11">
        <v>4.886</v>
      </c>
      <c r="FI23" s="11">
        <v>3.925</v>
      </c>
      <c r="FJ23" s="11">
        <v>3.874</v>
      </c>
      <c r="FK23" s="11">
        <v>3.944</v>
      </c>
      <c r="FL23" s="11">
        <v>3.886</v>
      </c>
      <c r="FM23" s="11">
        <v>3.718</v>
      </c>
      <c r="FN23" s="11">
        <v>3.828</v>
      </c>
      <c r="FO23" s="11">
        <v>4.019</v>
      </c>
      <c r="FP23" s="11">
        <v>4.024</v>
      </c>
      <c r="FQ23" s="11">
        <v>3.898</v>
      </c>
      <c r="FR23" s="11">
        <v>3.856</v>
      </c>
      <c r="FS23" s="11">
        <v>3.965</v>
      </c>
      <c r="FT23" s="11">
        <v>3.997</v>
      </c>
      <c r="FU23" s="11">
        <v>4.122</v>
      </c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</row>
    <row r="24" spans="1:256" ht="12.75">
      <c r="A24" s="54"/>
      <c r="B24" s="54"/>
      <c r="C24" s="59" t="s">
        <v>5</v>
      </c>
      <c r="D24" s="11">
        <v>0.011</v>
      </c>
      <c r="E24" s="11">
        <v>0.011</v>
      </c>
      <c r="F24" s="11">
        <v>0.012</v>
      </c>
      <c r="G24" s="11">
        <v>0.01</v>
      </c>
      <c r="H24" s="11">
        <v>0.005</v>
      </c>
      <c r="I24" s="11">
        <v>0.006</v>
      </c>
      <c r="J24" s="11">
        <v>0.007</v>
      </c>
      <c r="K24" s="11">
        <v>0.009</v>
      </c>
      <c r="L24" s="11">
        <v>0.007</v>
      </c>
      <c r="M24" s="11">
        <v>0.011</v>
      </c>
      <c r="N24" s="11">
        <v>0.008</v>
      </c>
      <c r="O24" s="11">
        <v>0.011</v>
      </c>
      <c r="P24" s="11">
        <v>0.009</v>
      </c>
      <c r="Q24" s="11">
        <v>0</v>
      </c>
      <c r="R24" s="11">
        <v>0.009</v>
      </c>
      <c r="S24" s="11">
        <v>0.007</v>
      </c>
      <c r="T24" s="11">
        <v>0.011</v>
      </c>
      <c r="U24" s="11">
        <v>0.029</v>
      </c>
      <c r="V24" s="11">
        <v>0.016</v>
      </c>
      <c r="W24" s="11">
        <v>0.005</v>
      </c>
      <c r="X24" s="11">
        <v>0.001</v>
      </c>
      <c r="Y24" s="11">
        <v>0.002</v>
      </c>
      <c r="Z24" s="11">
        <v>0.005</v>
      </c>
      <c r="AA24" s="11">
        <v>0.001</v>
      </c>
      <c r="AB24" s="11">
        <v>0.008</v>
      </c>
      <c r="AC24" s="11">
        <v>0.013</v>
      </c>
      <c r="AD24" s="11">
        <v>0.005</v>
      </c>
      <c r="AE24" s="11">
        <v>0.007</v>
      </c>
      <c r="AF24" s="11">
        <v>0.004</v>
      </c>
      <c r="AG24" s="11">
        <v>0.005</v>
      </c>
      <c r="AH24" s="11">
        <v>0.01</v>
      </c>
      <c r="AI24" s="11">
        <v>0.005</v>
      </c>
      <c r="AJ24" s="11">
        <v>0.01</v>
      </c>
      <c r="AK24" s="11">
        <v>0</v>
      </c>
      <c r="AL24" s="11">
        <v>0.01</v>
      </c>
      <c r="AM24" s="11">
        <v>0.011</v>
      </c>
      <c r="AN24" s="11">
        <v>0.016</v>
      </c>
      <c r="AO24" s="11">
        <v>0.003</v>
      </c>
      <c r="AP24" s="11">
        <v>0.011</v>
      </c>
      <c r="AQ24" s="11">
        <v>0.004</v>
      </c>
      <c r="AR24" s="11">
        <v>0</v>
      </c>
      <c r="AS24" s="11">
        <v>0</v>
      </c>
      <c r="AT24" s="11">
        <v>0.005</v>
      </c>
      <c r="AU24" s="11">
        <v>0.005</v>
      </c>
      <c r="AV24" s="11">
        <v>0.012</v>
      </c>
      <c r="AW24" s="11">
        <v>0</v>
      </c>
      <c r="AX24" s="11">
        <v>0.008</v>
      </c>
      <c r="AY24" s="11">
        <v>0.011</v>
      </c>
      <c r="AZ24" s="11">
        <v>0.01</v>
      </c>
      <c r="BA24" s="11">
        <v>0.01</v>
      </c>
      <c r="BB24" s="11">
        <v>0.005</v>
      </c>
      <c r="BC24" s="11">
        <v>0.007</v>
      </c>
      <c r="BD24" s="11">
        <v>0.007</v>
      </c>
      <c r="BE24" s="11">
        <v>0.001</v>
      </c>
      <c r="BF24" s="11">
        <v>0.013</v>
      </c>
      <c r="BG24" s="11">
        <v>0.009</v>
      </c>
      <c r="BH24" s="11">
        <v>0.008</v>
      </c>
      <c r="BI24" s="11">
        <v>0.02</v>
      </c>
      <c r="BJ24" s="11">
        <v>0.029</v>
      </c>
      <c r="BK24" s="11">
        <v>0.015</v>
      </c>
      <c r="BL24" s="11">
        <v>0.017</v>
      </c>
      <c r="BM24" s="11">
        <v>0.01</v>
      </c>
      <c r="BN24" s="11">
        <v>0.017</v>
      </c>
      <c r="BO24" s="11">
        <v>0.01</v>
      </c>
      <c r="BP24" s="11">
        <v>0.017</v>
      </c>
      <c r="BQ24" s="11">
        <v>0.047</v>
      </c>
      <c r="BR24" s="11">
        <v>0.007</v>
      </c>
      <c r="BS24" s="11">
        <v>0.008</v>
      </c>
      <c r="BT24" s="11">
        <v>0.007</v>
      </c>
      <c r="BU24" s="11">
        <v>0.009</v>
      </c>
      <c r="BV24" s="11">
        <v>0.006</v>
      </c>
      <c r="BW24" s="11">
        <v>0.006</v>
      </c>
      <c r="BX24" s="11">
        <v>0.01</v>
      </c>
      <c r="BY24" s="11">
        <v>0.008</v>
      </c>
      <c r="BZ24" s="11">
        <v>0.016</v>
      </c>
      <c r="CA24" s="11">
        <v>0.005</v>
      </c>
      <c r="CB24" s="11">
        <v>0.005</v>
      </c>
      <c r="CC24" s="11">
        <v>0.01</v>
      </c>
      <c r="CD24" s="11">
        <v>0.008</v>
      </c>
      <c r="CE24" s="11">
        <v>0.006</v>
      </c>
      <c r="CF24" s="11">
        <v>0.003</v>
      </c>
      <c r="CG24" s="11">
        <v>0.005</v>
      </c>
      <c r="CH24" s="11">
        <v>0.003</v>
      </c>
      <c r="CI24" s="11">
        <v>0.007</v>
      </c>
      <c r="CJ24" s="11">
        <v>0.005</v>
      </c>
      <c r="CK24" s="11">
        <v>0.012</v>
      </c>
      <c r="CL24" s="11">
        <v>0.029</v>
      </c>
      <c r="CM24" s="11">
        <v>0.01</v>
      </c>
      <c r="CN24" s="11">
        <v>0.01</v>
      </c>
      <c r="CO24" s="11">
        <v>0.004</v>
      </c>
      <c r="CP24" s="11">
        <v>0.005</v>
      </c>
      <c r="CQ24" s="11">
        <v>0.005</v>
      </c>
      <c r="CR24" s="11">
        <v>0.011</v>
      </c>
      <c r="CS24" s="11">
        <v>0.01</v>
      </c>
      <c r="CT24" s="11">
        <v>0.014</v>
      </c>
      <c r="CU24" s="11">
        <v>0.014</v>
      </c>
      <c r="CV24" s="11">
        <v>0.015</v>
      </c>
      <c r="CW24" s="11">
        <v>0.01</v>
      </c>
      <c r="CX24" s="11">
        <v>0.014</v>
      </c>
      <c r="CY24" s="11">
        <v>0.01</v>
      </c>
      <c r="CZ24" s="11">
        <v>0.01</v>
      </c>
      <c r="DA24" s="11">
        <v>0.009</v>
      </c>
      <c r="DB24" s="11">
        <v>0.009</v>
      </c>
      <c r="DC24" s="11">
        <v>0.015</v>
      </c>
      <c r="DD24" s="11">
        <v>0.008</v>
      </c>
      <c r="DE24" s="11">
        <v>0.007</v>
      </c>
      <c r="DF24" s="11">
        <v>0.007</v>
      </c>
      <c r="DG24" s="11">
        <v>0.009</v>
      </c>
      <c r="DH24" s="11">
        <v>0.007</v>
      </c>
      <c r="DI24" s="11">
        <v>0.004</v>
      </c>
      <c r="DJ24" s="11">
        <v>0.011</v>
      </c>
      <c r="DK24" s="11">
        <v>0.005</v>
      </c>
      <c r="DL24" s="11">
        <v>0.001</v>
      </c>
      <c r="DM24" s="11">
        <v>0.035</v>
      </c>
      <c r="DN24" s="11">
        <v>0.008</v>
      </c>
      <c r="DO24" s="11">
        <v>0</v>
      </c>
      <c r="DP24" s="11">
        <v>0.003</v>
      </c>
      <c r="DQ24" s="11">
        <v>0.002</v>
      </c>
      <c r="DR24" s="11">
        <v>0.01</v>
      </c>
      <c r="DS24" s="11">
        <v>0.001</v>
      </c>
      <c r="DT24" s="11">
        <v>0.003</v>
      </c>
      <c r="DU24" s="11">
        <v>0.014</v>
      </c>
      <c r="DV24" s="11">
        <v>0.001</v>
      </c>
      <c r="DW24" s="11">
        <v>0.006</v>
      </c>
      <c r="DX24" s="11">
        <v>0.004</v>
      </c>
      <c r="DY24" s="11">
        <v>0.009</v>
      </c>
      <c r="DZ24" s="11">
        <v>0.001</v>
      </c>
      <c r="EA24" s="11">
        <v>0.005</v>
      </c>
      <c r="EB24" s="11">
        <v>0.004</v>
      </c>
      <c r="EC24" s="11">
        <v>0</v>
      </c>
      <c r="ED24" s="11">
        <v>0.011</v>
      </c>
      <c r="EE24" s="11">
        <v>0.005</v>
      </c>
      <c r="EF24" s="11">
        <v>0.002</v>
      </c>
      <c r="EG24" s="11">
        <v>0.008</v>
      </c>
      <c r="EH24" s="11">
        <v>0.005</v>
      </c>
      <c r="EI24" s="11">
        <v>0.018</v>
      </c>
      <c r="EJ24" s="11">
        <v>0.002</v>
      </c>
      <c r="EK24" s="11">
        <v>0.004</v>
      </c>
      <c r="EL24" s="11">
        <v>0.01</v>
      </c>
      <c r="EM24" s="11">
        <v>0.003</v>
      </c>
      <c r="EN24" s="11">
        <v>0.001</v>
      </c>
      <c r="EO24" s="11">
        <v>0.008</v>
      </c>
      <c r="EP24" s="11">
        <v>0.007</v>
      </c>
      <c r="EQ24" s="11">
        <v>0.013</v>
      </c>
      <c r="ER24" s="11">
        <v>0.007</v>
      </c>
      <c r="ES24" s="11">
        <v>0.006</v>
      </c>
      <c r="ET24" s="11">
        <v>0.013</v>
      </c>
      <c r="EU24" s="11">
        <v>0.011</v>
      </c>
      <c r="EV24" s="11">
        <v>0.012</v>
      </c>
      <c r="EW24" s="11">
        <v>0.008</v>
      </c>
      <c r="EX24" s="11">
        <v>0.014</v>
      </c>
      <c r="EY24" s="11">
        <v>0.002</v>
      </c>
      <c r="EZ24" s="11">
        <v>0.006</v>
      </c>
      <c r="FA24" s="11">
        <v>0.01</v>
      </c>
      <c r="FB24" s="11">
        <v>0.03</v>
      </c>
      <c r="FC24" s="11">
        <v>0</v>
      </c>
      <c r="FD24" s="11">
        <v>0.007</v>
      </c>
      <c r="FE24" s="11">
        <v>0.004</v>
      </c>
      <c r="FF24" s="11">
        <v>0.031</v>
      </c>
      <c r="FG24" s="11">
        <v>0</v>
      </c>
      <c r="FH24" s="11">
        <v>0.01</v>
      </c>
      <c r="FI24" s="11">
        <v>0.005</v>
      </c>
      <c r="FJ24" s="11">
        <v>0.001</v>
      </c>
      <c r="FK24" s="11">
        <v>0.004</v>
      </c>
      <c r="FL24" s="11">
        <v>0.002</v>
      </c>
      <c r="FM24" s="11">
        <v>0.003</v>
      </c>
      <c r="FN24" s="11">
        <v>0.006</v>
      </c>
      <c r="FO24" s="11">
        <v>0.008</v>
      </c>
      <c r="FP24" s="11">
        <v>0.007</v>
      </c>
      <c r="FQ24" s="11">
        <v>0.001</v>
      </c>
      <c r="FR24" s="11">
        <v>0.004</v>
      </c>
      <c r="FS24" s="11">
        <v>0.004</v>
      </c>
      <c r="FT24" s="11">
        <v>0.021</v>
      </c>
      <c r="FU24" s="11">
        <v>0.003</v>
      </c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</row>
    <row r="25" spans="1:256" ht="12.75">
      <c r="A25" s="54"/>
      <c r="B25" s="54"/>
      <c r="C25" s="59" t="s">
        <v>6</v>
      </c>
      <c r="D25" s="11">
        <v>0.085</v>
      </c>
      <c r="E25" s="11">
        <v>0.082</v>
      </c>
      <c r="F25" s="11">
        <v>0.079</v>
      </c>
      <c r="G25" s="11">
        <v>0.08</v>
      </c>
      <c r="H25" s="11">
        <v>0.074</v>
      </c>
      <c r="I25" s="11">
        <v>0.067</v>
      </c>
      <c r="J25" s="11">
        <v>0.069</v>
      </c>
      <c r="K25" s="11">
        <v>0.061</v>
      </c>
      <c r="L25" s="11">
        <v>0.067</v>
      </c>
      <c r="M25" s="11">
        <v>0.075</v>
      </c>
      <c r="N25" s="11">
        <v>0.064</v>
      </c>
      <c r="O25" s="11">
        <v>0.073</v>
      </c>
      <c r="P25" s="11">
        <v>0.084</v>
      </c>
      <c r="Q25" s="11">
        <v>0.075</v>
      </c>
      <c r="R25" s="11">
        <v>0.069</v>
      </c>
      <c r="S25" s="11">
        <v>0.086</v>
      </c>
      <c r="T25" s="11">
        <v>0.083</v>
      </c>
      <c r="U25" s="11">
        <v>0.071</v>
      </c>
      <c r="V25" s="11">
        <v>0.07</v>
      </c>
      <c r="W25" s="11">
        <v>0.073</v>
      </c>
      <c r="X25" s="11">
        <v>0.104</v>
      </c>
      <c r="Y25" s="11">
        <v>0.134</v>
      </c>
      <c r="Z25" s="11">
        <v>0.115</v>
      </c>
      <c r="AA25" s="11">
        <v>0.12</v>
      </c>
      <c r="AB25" s="11">
        <v>0.118</v>
      </c>
      <c r="AC25" s="11">
        <v>0.109</v>
      </c>
      <c r="AD25" s="11">
        <v>0.094</v>
      </c>
      <c r="AE25" s="11">
        <v>0.097</v>
      </c>
      <c r="AF25" s="11">
        <v>0.083</v>
      </c>
      <c r="AG25" s="11">
        <v>0.131</v>
      </c>
      <c r="AH25" s="11">
        <v>0.126</v>
      </c>
      <c r="AI25" s="11">
        <v>0.114</v>
      </c>
      <c r="AJ25" s="11">
        <v>0.127</v>
      </c>
      <c r="AK25" s="11">
        <v>0.114</v>
      </c>
      <c r="AL25" s="11">
        <v>0.114</v>
      </c>
      <c r="AM25" s="11">
        <v>0.121</v>
      </c>
      <c r="AN25" s="11">
        <v>0.128</v>
      </c>
      <c r="AO25" s="11">
        <v>0.107</v>
      </c>
      <c r="AP25" s="11">
        <v>0.095</v>
      </c>
      <c r="AQ25" s="11">
        <v>0.103</v>
      </c>
      <c r="AR25" s="11">
        <v>0.105</v>
      </c>
      <c r="AS25" s="11">
        <v>0.114</v>
      </c>
      <c r="AT25" s="11">
        <v>0.109</v>
      </c>
      <c r="AU25" s="11">
        <v>0.116</v>
      </c>
      <c r="AV25" s="11">
        <v>0.117</v>
      </c>
      <c r="AW25" s="11">
        <v>0.119</v>
      </c>
      <c r="AX25" s="11">
        <v>0.108</v>
      </c>
      <c r="AY25" s="11">
        <v>0.094</v>
      </c>
      <c r="AZ25" s="11">
        <v>0.09</v>
      </c>
      <c r="BA25" s="11">
        <v>0.093</v>
      </c>
      <c r="BB25" s="11">
        <v>0.091</v>
      </c>
      <c r="BC25" s="11">
        <v>0.092</v>
      </c>
      <c r="BD25" s="11">
        <v>0.083</v>
      </c>
      <c r="BE25" s="11">
        <v>0.092</v>
      </c>
      <c r="BF25" s="11">
        <v>0.09</v>
      </c>
      <c r="BG25" s="11">
        <v>0.083</v>
      </c>
      <c r="BH25" s="11">
        <v>0.112</v>
      </c>
      <c r="BI25" s="11">
        <v>0.108</v>
      </c>
      <c r="BJ25" s="11">
        <v>0.115</v>
      </c>
      <c r="BK25" s="11">
        <v>0.084</v>
      </c>
      <c r="BL25" s="11">
        <v>0.115</v>
      </c>
      <c r="BM25" s="11">
        <v>0.081</v>
      </c>
      <c r="BN25" s="11">
        <v>0.106</v>
      </c>
      <c r="BO25" s="11">
        <v>0.117</v>
      </c>
      <c r="BP25" s="11">
        <v>0.103</v>
      </c>
      <c r="BQ25" s="11">
        <v>0.09</v>
      </c>
      <c r="BR25" s="11">
        <v>0.079</v>
      </c>
      <c r="BS25" s="11">
        <v>0.081</v>
      </c>
      <c r="BT25" s="11">
        <v>0.081</v>
      </c>
      <c r="BU25" s="11">
        <v>0.083</v>
      </c>
      <c r="BV25" s="11">
        <v>0.085</v>
      </c>
      <c r="BW25" s="11">
        <v>0.221</v>
      </c>
      <c r="BX25" s="11">
        <v>0.24</v>
      </c>
      <c r="BY25" s="11">
        <v>0.202</v>
      </c>
      <c r="BZ25" s="11">
        <v>0.225</v>
      </c>
      <c r="CA25" s="11">
        <v>0.226</v>
      </c>
      <c r="CB25" s="11">
        <v>0.254</v>
      </c>
      <c r="CC25" s="11">
        <v>0.247</v>
      </c>
      <c r="CD25" s="11">
        <v>0.252</v>
      </c>
      <c r="CE25" s="11">
        <v>0.253</v>
      </c>
      <c r="CF25" s="11">
        <v>0.255</v>
      </c>
      <c r="CG25" s="11">
        <v>0.117</v>
      </c>
      <c r="CH25" s="11">
        <v>0.117</v>
      </c>
      <c r="CI25" s="11">
        <v>0.115</v>
      </c>
      <c r="CJ25" s="11">
        <v>0.125</v>
      </c>
      <c r="CK25" s="11">
        <v>0.137</v>
      </c>
      <c r="CL25" s="11">
        <v>0.126</v>
      </c>
      <c r="CM25" s="11">
        <v>0.116</v>
      </c>
      <c r="CN25" s="11">
        <v>0.13</v>
      </c>
      <c r="CO25" s="11">
        <v>0.124</v>
      </c>
      <c r="CP25" s="11">
        <v>0.121</v>
      </c>
      <c r="CQ25" s="11">
        <v>0.125</v>
      </c>
      <c r="CR25" s="11">
        <v>0.123</v>
      </c>
      <c r="CS25" s="11">
        <v>0.259</v>
      </c>
      <c r="CT25" s="11">
        <v>0.267</v>
      </c>
      <c r="CU25" s="11">
        <v>0.246</v>
      </c>
      <c r="CV25" s="11">
        <v>0.224</v>
      </c>
      <c r="CW25" s="11">
        <v>0.19</v>
      </c>
      <c r="CX25" s="11">
        <v>0.25</v>
      </c>
      <c r="CY25" s="11">
        <v>0.209</v>
      </c>
      <c r="CZ25" s="11">
        <v>0.25</v>
      </c>
      <c r="DA25" s="11">
        <v>0.255</v>
      </c>
      <c r="DB25" s="11">
        <v>0.237</v>
      </c>
      <c r="DC25" s="11">
        <v>0.197</v>
      </c>
      <c r="DD25" s="11">
        <v>0.245</v>
      </c>
      <c r="DE25" s="11">
        <v>0.261</v>
      </c>
      <c r="DF25" s="11">
        <v>0.138</v>
      </c>
      <c r="DG25" s="11">
        <v>0.133</v>
      </c>
      <c r="DH25" s="11">
        <v>0.129</v>
      </c>
      <c r="DI25" s="11">
        <v>0.128</v>
      </c>
      <c r="DJ25" s="11">
        <v>0.122</v>
      </c>
      <c r="DK25" s="11">
        <v>0.135</v>
      </c>
      <c r="DL25" s="11">
        <v>0.132</v>
      </c>
      <c r="DM25" s="11">
        <v>0.122</v>
      </c>
      <c r="DN25" s="11">
        <v>0.149</v>
      </c>
      <c r="DO25" s="11">
        <v>0.124</v>
      </c>
      <c r="DP25" s="11">
        <v>0.135</v>
      </c>
      <c r="DQ25" s="11">
        <v>0.148</v>
      </c>
      <c r="DR25" s="11">
        <v>0.131</v>
      </c>
      <c r="DS25" s="11">
        <v>0.132</v>
      </c>
      <c r="DT25" s="11">
        <v>0.138</v>
      </c>
      <c r="DU25" s="11">
        <v>0.12</v>
      </c>
      <c r="DV25" s="11">
        <v>0.029</v>
      </c>
      <c r="DW25" s="11">
        <v>0.035</v>
      </c>
      <c r="DX25" s="11">
        <v>0.034</v>
      </c>
      <c r="DY25" s="11">
        <v>0.025</v>
      </c>
      <c r="DZ25" s="11">
        <v>0.027</v>
      </c>
      <c r="EA25" s="11">
        <v>0.044</v>
      </c>
      <c r="EB25" s="11">
        <v>0.036</v>
      </c>
      <c r="EC25" s="11">
        <v>0.034</v>
      </c>
      <c r="ED25" s="11">
        <v>0.031</v>
      </c>
      <c r="EE25" s="11">
        <v>0.013</v>
      </c>
      <c r="EF25" s="11">
        <v>0.017</v>
      </c>
      <c r="EG25" s="11">
        <v>0.048</v>
      </c>
      <c r="EH25" s="11">
        <v>0.037</v>
      </c>
      <c r="EI25" s="11">
        <v>0.046</v>
      </c>
      <c r="EJ25" s="11">
        <v>0.045</v>
      </c>
      <c r="EK25" s="11">
        <v>0.037</v>
      </c>
      <c r="EL25" s="11">
        <v>0.047</v>
      </c>
      <c r="EM25" s="11">
        <v>0.043</v>
      </c>
      <c r="EN25" s="11">
        <v>0.046</v>
      </c>
      <c r="EO25" s="11">
        <v>0.035</v>
      </c>
      <c r="EP25" s="11">
        <v>0.059</v>
      </c>
      <c r="EQ25" s="11">
        <v>0.049</v>
      </c>
      <c r="ER25" s="11">
        <v>0.046</v>
      </c>
      <c r="ES25" s="11">
        <v>0.037</v>
      </c>
      <c r="ET25" s="11">
        <v>0.052</v>
      </c>
      <c r="EU25" s="11">
        <v>0.042</v>
      </c>
      <c r="EV25" s="11">
        <v>0.048</v>
      </c>
      <c r="EW25" s="11">
        <v>0.047</v>
      </c>
      <c r="EX25" s="11">
        <v>0.042</v>
      </c>
      <c r="EY25" s="11">
        <v>0.034</v>
      </c>
      <c r="EZ25" s="11">
        <v>0.049</v>
      </c>
      <c r="FA25" s="11">
        <v>0.043</v>
      </c>
      <c r="FB25" s="11">
        <v>0.053</v>
      </c>
      <c r="FC25" s="11">
        <v>0.059</v>
      </c>
      <c r="FD25" s="11">
        <v>0.038</v>
      </c>
      <c r="FE25" s="11">
        <v>0.042</v>
      </c>
      <c r="FF25" s="11">
        <v>0.035</v>
      </c>
      <c r="FG25" s="11">
        <v>0.035</v>
      </c>
      <c r="FH25" s="11">
        <v>0.04</v>
      </c>
      <c r="FI25" s="11">
        <v>0.111</v>
      </c>
      <c r="FJ25" s="11">
        <v>0.1</v>
      </c>
      <c r="FK25" s="11">
        <v>0.113</v>
      </c>
      <c r="FL25" s="11">
        <v>0.119</v>
      </c>
      <c r="FM25" s="11">
        <v>0.093</v>
      </c>
      <c r="FN25" s="11">
        <v>0.112</v>
      </c>
      <c r="FO25" s="11">
        <v>0.111</v>
      </c>
      <c r="FP25" s="11">
        <v>0.105</v>
      </c>
      <c r="FQ25" s="11">
        <v>0.12</v>
      </c>
      <c r="FR25" s="11">
        <v>0.128</v>
      </c>
      <c r="FS25" s="11">
        <v>0.134</v>
      </c>
      <c r="FT25" s="11">
        <v>0.102</v>
      </c>
      <c r="FU25" s="11">
        <v>0.114</v>
      </c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</row>
    <row r="26" spans="1:256" ht="12.75">
      <c r="A26" s="54"/>
      <c r="B26" s="54"/>
      <c r="C26" s="59" t="s">
        <v>7</v>
      </c>
      <c r="D26" s="11">
        <v>5.255</v>
      </c>
      <c r="E26" s="11">
        <v>5.142</v>
      </c>
      <c r="F26" s="11">
        <v>5.509</v>
      </c>
      <c r="G26" s="11">
        <v>5.253</v>
      </c>
      <c r="H26" s="11">
        <v>5.216</v>
      </c>
      <c r="I26" s="11">
        <v>5.453</v>
      </c>
      <c r="J26" s="11">
        <v>5.434</v>
      </c>
      <c r="K26" s="11">
        <v>5.446</v>
      </c>
      <c r="L26" s="11">
        <v>5.334</v>
      </c>
      <c r="M26" s="11">
        <v>5.305</v>
      </c>
      <c r="N26" s="11">
        <v>5.387</v>
      </c>
      <c r="O26" s="11">
        <v>5.445</v>
      </c>
      <c r="P26" s="11">
        <v>5.418</v>
      </c>
      <c r="Q26" s="11">
        <v>5.305</v>
      </c>
      <c r="R26" s="11">
        <v>5.611</v>
      </c>
      <c r="S26" s="11">
        <v>5.171</v>
      </c>
      <c r="T26" s="11">
        <v>5.192</v>
      </c>
      <c r="U26" s="11">
        <v>5.703</v>
      </c>
      <c r="V26" s="11">
        <v>5.45</v>
      </c>
      <c r="W26" s="11">
        <v>5.247</v>
      </c>
      <c r="X26" s="11">
        <v>5.497</v>
      </c>
      <c r="Y26" s="11">
        <v>5.542</v>
      </c>
      <c r="Z26" s="11">
        <v>5.496</v>
      </c>
      <c r="AA26" s="11">
        <v>5.466</v>
      </c>
      <c r="AB26" s="11">
        <v>5.44</v>
      </c>
      <c r="AC26" s="11">
        <v>5.564</v>
      </c>
      <c r="AD26" s="11">
        <v>5.494</v>
      </c>
      <c r="AE26" s="11">
        <v>5.398</v>
      </c>
      <c r="AF26" s="11">
        <v>5.43</v>
      </c>
      <c r="AG26" s="11">
        <v>5.438</v>
      </c>
      <c r="AH26" s="11">
        <v>5.514</v>
      </c>
      <c r="AI26" s="11">
        <v>5.457</v>
      </c>
      <c r="AJ26" s="11">
        <v>5.615</v>
      </c>
      <c r="AK26" s="11">
        <v>5.464</v>
      </c>
      <c r="AL26" s="11">
        <v>5.464</v>
      </c>
      <c r="AM26" s="11">
        <v>5.563</v>
      </c>
      <c r="AN26" s="11">
        <v>5.411</v>
      </c>
      <c r="AO26" s="11">
        <v>5.427</v>
      </c>
      <c r="AP26" s="11">
        <v>5.483</v>
      </c>
      <c r="AQ26" s="11">
        <v>5.444</v>
      </c>
      <c r="AR26" s="11">
        <v>5.549</v>
      </c>
      <c r="AS26" s="11">
        <v>5.479</v>
      </c>
      <c r="AT26" s="11">
        <v>5.589</v>
      </c>
      <c r="AU26" s="11">
        <v>5.445</v>
      </c>
      <c r="AV26" s="11">
        <v>5.426</v>
      </c>
      <c r="AW26" s="11">
        <v>5.538</v>
      </c>
      <c r="AX26" s="11">
        <v>5.449</v>
      </c>
      <c r="AY26" s="11">
        <v>5.28</v>
      </c>
      <c r="AZ26" s="11">
        <v>5.399</v>
      </c>
      <c r="BA26" s="11">
        <v>5.297</v>
      </c>
      <c r="BB26" s="11">
        <v>5.314</v>
      </c>
      <c r="BC26" s="11">
        <v>5.336</v>
      </c>
      <c r="BD26" s="11">
        <v>5.427</v>
      </c>
      <c r="BE26" s="11">
        <v>5.348</v>
      </c>
      <c r="BF26" s="11">
        <v>5.331</v>
      </c>
      <c r="BG26" s="11">
        <v>5.352</v>
      </c>
      <c r="BH26" s="11">
        <v>5.364</v>
      </c>
      <c r="BI26" s="11">
        <v>5.288</v>
      </c>
      <c r="BJ26" s="11">
        <v>5.295</v>
      </c>
      <c r="BK26" s="11">
        <v>5.916</v>
      </c>
      <c r="BL26" s="11">
        <v>5.422</v>
      </c>
      <c r="BM26" s="11">
        <v>5.936</v>
      </c>
      <c r="BN26" s="11">
        <v>5.349</v>
      </c>
      <c r="BO26" s="11">
        <v>5.39</v>
      </c>
      <c r="BP26" s="11">
        <v>5.407</v>
      </c>
      <c r="BQ26" s="11">
        <v>5.805</v>
      </c>
      <c r="BR26" s="11">
        <v>5.347</v>
      </c>
      <c r="BS26" s="11">
        <v>5.463</v>
      </c>
      <c r="BT26" s="11">
        <v>5.525</v>
      </c>
      <c r="BU26" s="11">
        <v>5.349</v>
      </c>
      <c r="BV26" s="11">
        <v>5.364</v>
      </c>
      <c r="BW26" s="11">
        <v>5.405</v>
      </c>
      <c r="BX26" s="11">
        <v>5.371</v>
      </c>
      <c r="BY26" s="11">
        <v>5.512</v>
      </c>
      <c r="BZ26" s="11">
        <v>5.359</v>
      </c>
      <c r="CA26" s="11">
        <v>5.425</v>
      </c>
      <c r="CB26" s="11">
        <v>5.404</v>
      </c>
      <c r="CC26" s="11">
        <v>5.487</v>
      </c>
      <c r="CD26" s="11">
        <v>5.493</v>
      </c>
      <c r="CE26" s="11">
        <v>5.439</v>
      </c>
      <c r="CF26" s="11">
        <v>5.507</v>
      </c>
      <c r="CG26" s="11">
        <v>5.412</v>
      </c>
      <c r="CH26" s="11">
        <v>5.579</v>
      </c>
      <c r="CI26" s="11">
        <v>5.749</v>
      </c>
      <c r="CJ26" s="11">
        <v>5.508</v>
      </c>
      <c r="CK26" s="11">
        <v>5.492</v>
      </c>
      <c r="CL26" s="11">
        <v>5.834</v>
      </c>
      <c r="CM26" s="11">
        <v>5.826</v>
      </c>
      <c r="CN26" s="11">
        <v>5.506</v>
      </c>
      <c r="CO26" s="11">
        <v>5.33</v>
      </c>
      <c r="CP26" s="11">
        <v>5.273</v>
      </c>
      <c r="CQ26" s="11">
        <v>5.283</v>
      </c>
      <c r="CR26" s="11">
        <v>5.331</v>
      </c>
      <c r="CS26" s="11">
        <v>5.546</v>
      </c>
      <c r="CT26" s="11">
        <v>5.538</v>
      </c>
      <c r="CU26" s="11">
        <v>5.51</v>
      </c>
      <c r="CV26" s="11">
        <v>5.773</v>
      </c>
      <c r="CW26" s="11">
        <v>5.453</v>
      </c>
      <c r="CX26" s="11">
        <v>5.476</v>
      </c>
      <c r="CY26" s="11">
        <v>5.414</v>
      </c>
      <c r="CZ26" s="11">
        <v>5.461</v>
      </c>
      <c r="DA26" s="11">
        <v>5.587</v>
      </c>
      <c r="DB26" s="11">
        <v>5.548</v>
      </c>
      <c r="DC26" s="11">
        <v>5.538</v>
      </c>
      <c r="DD26" s="11">
        <v>5.531</v>
      </c>
      <c r="DE26" s="11">
        <v>5.569</v>
      </c>
      <c r="DF26" s="11">
        <v>5.406</v>
      </c>
      <c r="DG26" s="11">
        <v>5.418</v>
      </c>
      <c r="DH26" s="11">
        <v>5.329</v>
      </c>
      <c r="DI26" s="11">
        <v>5.371</v>
      </c>
      <c r="DJ26" s="11">
        <v>5.357</v>
      </c>
      <c r="DK26" s="11">
        <v>5.359</v>
      </c>
      <c r="DL26" s="11">
        <v>5.41</v>
      </c>
      <c r="DM26" s="11">
        <v>5.636</v>
      </c>
      <c r="DN26" s="11">
        <v>5.283</v>
      </c>
      <c r="DO26" s="11">
        <v>5.416</v>
      </c>
      <c r="DP26" s="11">
        <v>5.324</v>
      </c>
      <c r="DQ26" s="11">
        <v>5.32</v>
      </c>
      <c r="DR26" s="11">
        <v>5.325</v>
      </c>
      <c r="DS26" s="11">
        <v>5.339</v>
      </c>
      <c r="DT26" s="11">
        <v>5.31</v>
      </c>
      <c r="DU26" s="11">
        <v>5.485</v>
      </c>
      <c r="DV26" s="11">
        <v>5.408</v>
      </c>
      <c r="DW26" s="11">
        <v>5.323</v>
      </c>
      <c r="DX26" s="11">
        <v>5.325</v>
      </c>
      <c r="DY26" s="11">
        <v>5.393</v>
      </c>
      <c r="DZ26" s="11">
        <v>5.404</v>
      </c>
      <c r="EA26" s="11">
        <v>5.352</v>
      </c>
      <c r="EB26" s="11">
        <v>5.321</v>
      </c>
      <c r="EC26" s="11">
        <v>5.373</v>
      </c>
      <c r="ED26" s="11">
        <v>5.317</v>
      </c>
      <c r="EE26" s="11">
        <v>5.352</v>
      </c>
      <c r="EF26" s="11">
        <v>5.342</v>
      </c>
      <c r="EG26" s="11">
        <v>5.393</v>
      </c>
      <c r="EH26" s="11">
        <v>5.439</v>
      </c>
      <c r="EI26" s="11">
        <v>5.505</v>
      </c>
      <c r="EJ26" s="11">
        <v>5.457</v>
      </c>
      <c r="EK26" s="11">
        <v>5.438</v>
      </c>
      <c r="EL26" s="11">
        <v>5.472</v>
      </c>
      <c r="EM26" s="11">
        <v>5.443</v>
      </c>
      <c r="EN26" s="11">
        <v>5.459</v>
      </c>
      <c r="EO26" s="11">
        <v>5.451</v>
      </c>
      <c r="EP26" s="11">
        <v>5.438</v>
      </c>
      <c r="EQ26" s="11">
        <v>5.388</v>
      </c>
      <c r="ER26" s="11">
        <v>5.432</v>
      </c>
      <c r="ES26" s="11">
        <v>5.498</v>
      </c>
      <c r="ET26" s="11">
        <v>5.533</v>
      </c>
      <c r="EU26" s="11">
        <v>5.469</v>
      </c>
      <c r="EV26" s="11">
        <v>5.502</v>
      </c>
      <c r="EW26" s="11">
        <v>5.425</v>
      </c>
      <c r="EX26" s="11">
        <v>5.445</v>
      </c>
      <c r="EY26" s="11">
        <v>5.431</v>
      </c>
      <c r="EZ26" s="11">
        <v>5.363</v>
      </c>
      <c r="FA26" s="11">
        <v>5.499</v>
      </c>
      <c r="FB26" s="11">
        <v>5.694</v>
      </c>
      <c r="FC26" s="11">
        <v>5.424</v>
      </c>
      <c r="FD26" s="11">
        <v>5.42</v>
      </c>
      <c r="FE26" s="11">
        <v>5.561</v>
      </c>
      <c r="FF26" s="11">
        <v>5.711</v>
      </c>
      <c r="FG26" s="11">
        <v>5.462</v>
      </c>
      <c r="FH26" s="11">
        <v>5.633</v>
      </c>
      <c r="FI26" s="11">
        <v>5.477</v>
      </c>
      <c r="FJ26" s="11">
        <v>5.486</v>
      </c>
      <c r="FK26" s="11">
        <v>5.424</v>
      </c>
      <c r="FL26" s="11">
        <v>5.348</v>
      </c>
      <c r="FM26" s="11">
        <v>5.422</v>
      </c>
      <c r="FN26" s="11">
        <v>5.357</v>
      </c>
      <c r="FO26" s="11">
        <v>5.262</v>
      </c>
      <c r="FP26" s="11">
        <v>5.284</v>
      </c>
      <c r="FQ26" s="11">
        <v>5.432</v>
      </c>
      <c r="FR26" s="11">
        <v>5.384</v>
      </c>
      <c r="FS26" s="11">
        <v>5.289</v>
      </c>
      <c r="FT26" s="11">
        <v>5.53</v>
      </c>
      <c r="FU26" s="11">
        <v>5.312</v>
      </c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</row>
    <row r="27" spans="1:256" ht="12.75">
      <c r="A27" s="54"/>
      <c r="B27" s="54"/>
      <c r="C27" s="59" t="s">
        <v>8</v>
      </c>
      <c r="D27" s="11">
        <v>0.006</v>
      </c>
      <c r="E27" s="11">
        <v>0.003</v>
      </c>
      <c r="F27" s="11">
        <v>0.002</v>
      </c>
      <c r="G27" s="11">
        <v>0.002</v>
      </c>
      <c r="H27" s="11">
        <v>0</v>
      </c>
      <c r="I27" s="11">
        <v>0</v>
      </c>
      <c r="J27" s="11">
        <v>0</v>
      </c>
      <c r="K27" s="11">
        <v>0</v>
      </c>
      <c r="L27" s="11">
        <v>0.005</v>
      </c>
      <c r="M27" s="11">
        <v>0.005</v>
      </c>
      <c r="N27" s="11">
        <v>0.008</v>
      </c>
      <c r="O27" s="11">
        <v>0.001</v>
      </c>
      <c r="P27" s="11">
        <v>0.004</v>
      </c>
      <c r="Q27" s="11">
        <v>0.004</v>
      </c>
      <c r="R27" s="11">
        <v>0.013</v>
      </c>
      <c r="S27" s="11">
        <v>0</v>
      </c>
      <c r="T27" s="11">
        <v>0.013</v>
      </c>
      <c r="U27" s="11">
        <v>0.009</v>
      </c>
      <c r="V27" s="11">
        <v>0.015</v>
      </c>
      <c r="W27" s="11">
        <v>0.017</v>
      </c>
      <c r="X27" s="11">
        <v>0</v>
      </c>
      <c r="Y27" s="11">
        <v>0.009</v>
      </c>
      <c r="Z27" s="11">
        <v>0.015</v>
      </c>
      <c r="AA27" s="11">
        <v>0.011</v>
      </c>
      <c r="AB27" s="11">
        <v>0.01</v>
      </c>
      <c r="AC27" s="11">
        <v>0.002</v>
      </c>
      <c r="AD27" s="11">
        <v>0</v>
      </c>
      <c r="AE27" s="11">
        <v>0.007</v>
      </c>
      <c r="AF27" s="11">
        <v>0</v>
      </c>
      <c r="AG27" s="11">
        <v>0.002</v>
      </c>
      <c r="AH27" s="11">
        <v>0.004</v>
      </c>
      <c r="AI27" s="11">
        <v>0.016</v>
      </c>
      <c r="AJ27" s="11">
        <v>0.002</v>
      </c>
      <c r="AK27" s="11">
        <v>0</v>
      </c>
      <c r="AL27" s="11">
        <v>0</v>
      </c>
      <c r="AM27" s="11">
        <v>0.002</v>
      </c>
      <c r="AN27" s="11">
        <v>0.027</v>
      </c>
      <c r="AO27" s="11">
        <v>0.014</v>
      </c>
      <c r="AP27" s="11">
        <v>0.006</v>
      </c>
      <c r="AQ27" s="11">
        <v>0.012</v>
      </c>
      <c r="AR27" s="11">
        <v>0.004</v>
      </c>
      <c r="AS27" s="11">
        <v>0.006</v>
      </c>
      <c r="AT27" s="11">
        <v>0</v>
      </c>
      <c r="AU27" s="11">
        <v>0.004</v>
      </c>
      <c r="AV27" s="11">
        <v>0.002</v>
      </c>
      <c r="AW27" s="11">
        <v>0.003</v>
      </c>
      <c r="AX27" s="11">
        <v>0.002</v>
      </c>
      <c r="AY27" s="11">
        <v>0.001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0.001</v>
      </c>
      <c r="BF27" s="11">
        <v>0</v>
      </c>
      <c r="BG27" s="11">
        <v>0</v>
      </c>
      <c r="BH27" s="11">
        <v>0.002</v>
      </c>
      <c r="BI27" s="11">
        <v>0</v>
      </c>
      <c r="BJ27" s="11">
        <v>0.003</v>
      </c>
      <c r="BK27" s="11">
        <v>0.004</v>
      </c>
      <c r="BL27" s="11">
        <v>0.002</v>
      </c>
      <c r="BM27" s="11">
        <v>0</v>
      </c>
      <c r="BN27" s="11">
        <v>0.007</v>
      </c>
      <c r="BO27" s="11">
        <v>0</v>
      </c>
      <c r="BP27" s="11">
        <v>0.002</v>
      </c>
      <c r="BQ27" s="11">
        <v>0</v>
      </c>
      <c r="BR27" s="11">
        <v>0.004</v>
      </c>
      <c r="BS27" s="11">
        <v>0.002</v>
      </c>
      <c r="BT27" s="11">
        <v>0.002</v>
      </c>
      <c r="BU27" s="11">
        <v>0</v>
      </c>
      <c r="BV27" s="11">
        <v>0.008</v>
      </c>
      <c r="BW27" s="11">
        <v>0.014</v>
      </c>
      <c r="BX27" s="11">
        <v>0.01</v>
      </c>
      <c r="BY27" s="11">
        <v>0</v>
      </c>
      <c r="BZ27" s="11">
        <v>0</v>
      </c>
      <c r="CA27" s="11">
        <v>0.005</v>
      </c>
      <c r="CB27" s="11">
        <v>0.002</v>
      </c>
      <c r="CC27" s="11">
        <v>0.002</v>
      </c>
      <c r="CD27" s="11">
        <v>0.005</v>
      </c>
      <c r="CE27" s="11">
        <v>0</v>
      </c>
      <c r="CF27" s="11">
        <v>0</v>
      </c>
      <c r="CG27" s="11">
        <v>0.004</v>
      </c>
      <c r="CH27" s="11">
        <v>0</v>
      </c>
      <c r="CI27" s="11">
        <v>0.013</v>
      </c>
      <c r="CJ27" s="11">
        <v>0.004</v>
      </c>
      <c r="CK27" s="11">
        <v>0.014</v>
      </c>
      <c r="CL27" s="11">
        <v>0.001</v>
      </c>
      <c r="CM27" s="11">
        <v>0</v>
      </c>
      <c r="CN27" s="11">
        <v>0.001</v>
      </c>
      <c r="CO27" s="11">
        <v>0</v>
      </c>
      <c r="CP27" s="11">
        <v>0</v>
      </c>
      <c r="CQ27" s="11">
        <v>0</v>
      </c>
      <c r="CR27" s="11">
        <v>0.007</v>
      </c>
      <c r="CS27" s="11">
        <v>0.01</v>
      </c>
      <c r="CT27" s="11">
        <v>0.003</v>
      </c>
      <c r="CU27" s="11">
        <v>0.002</v>
      </c>
      <c r="CV27" s="11">
        <v>0</v>
      </c>
      <c r="CW27" s="11">
        <v>0.003</v>
      </c>
      <c r="CX27" s="11">
        <v>0</v>
      </c>
      <c r="CY27" s="11">
        <v>0.002</v>
      </c>
      <c r="CZ27" s="11">
        <v>0</v>
      </c>
      <c r="DA27" s="11">
        <v>0</v>
      </c>
      <c r="DB27" s="11">
        <v>0</v>
      </c>
      <c r="DC27" s="11">
        <v>0.005</v>
      </c>
      <c r="DD27" s="11">
        <v>0</v>
      </c>
      <c r="DE27" s="11">
        <v>0.001</v>
      </c>
      <c r="DF27" s="11">
        <v>0.004</v>
      </c>
      <c r="DG27" s="11">
        <v>0</v>
      </c>
      <c r="DH27" s="11">
        <v>0</v>
      </c>
      <c r="DI27" s="11">
        <v>0</v>
      </c>
      <c r="DJ27" s="11">
        <v>0</v>
      </c>
      <c r="DK27" s="11">
        <v>0</v>
      </c>
      <c r="DL27" s="11">
        <v>0</v>
      </c>
      <c r="DM27" s="11">
        <v>0.002</v>
      </c>
      <c r="DN27" s="11">
        <v>0</v>
      </c>
      <c r="DO27" s="11">
        <v>0</v>
      </c>
      <c r="DP27" s="11">
        <v>0.003</v>
      </c>
      <c r="DQ27" s="11">
        <v>0</v>
      </c>
      <c r="DR27" s="11">
        <v>0.009</v>
      </c>
      <c r="DS27" s="11">
        <v>0.003</v>
      </c>
      <c r="DT27" s="11">
        <v>0</v>
      </c>
      <c r="DU27" s="11">
        <v>0.005</v>
      </c>
      <c r="DV27" s="11">
        <v>0.008</v>
      </c>
      <c r="DW27" s="11">
        <v>0</v>
      </c>
      <c r="DX27" s="11">
        <v>0.006</v>
      </c>
      <c r="DY27" s="11">
        <v>0</v>
      </c>
      <c r="DZ27" s="11">
        <v>0</v>
      </c>
      <c r="EA27" s="11">
        <v>0</v>
      </c>
      <c r="EB27" s="11">
        <v>0</v>
      </c>
      <c r="EC27" s="11">
        <v>0</v>
      </c>
      <c r="ED27" s="11">
        <v>0</v>
      </c>
      <c r="EE27" s="11">
        <v>0.003</v>
      </c>
      <c r="EF27" s="11">
        <v>0.007</v>
      </c>
      <c r="EG27" s="11">
        <v>0.001</v>
      </c>
      <c r="EH27" s="11">
        <v>0.003</v>
      </c>
      <c r="EI27" s="11">
        <v>0</v>
      </c>
      <c r="EJ27" s="11">
        <v>0</v>
      </c>
      <c r="EK27" s="11">
        <v>0</v>
      </c>
      <c r="EL27" s="11">
        <v>0.003</v>
      </c>
      <c r="EM27" s="11">
        <v>0.011</v>
      </c>
      <c r="EN27" s="11">
        <v>0</v>
      </c>
      <c r="EO27" s="11">
        <v>0.005</v>
      </c>
      <c r="EP27" s="11">
        <v>0.011</v>
      </c>
      <c r="EQ27" s="11">
        <v>0.006</v>
      </c>
      <c r="ER27" s="11">
        <v>0</v>
      </c>
      <c r="ES27" s="11">
        <v>0.002</v>
      </c>
      <c r="ET27" s="11">
        <v>0.003</v>
      </c>
      <c r="EU27" s="11">
        <v>0.004</v>
      </c>
      <c r="EV27" s="11">
        <v>0</v>
      </c>
      <c r="EW27" s="11">
        <v>0.001</v>
      </c>
      <c r="EX27" s="11">
        <v>0.001</v>
      </c>
      <c r="EY27" s="11">
        <v>0</v>
      </c>
      <c r="EZ27" s="11">
        <v>0.012</v>
      </c>
      <c r="FA27" s="11">
        <v>0.003</v>
      </c>
      <c r="FB27" s="11">
        <v>0</v>
      </c>
      <c r="FC27" s="11">
        <v>0.008</v>
      </c>
      <c r="FD27" s="11">
        <v>0.001</v>
      </c>
      <c r="FE27" s="11">
        <v>0</v>
      </c>
      <c r="FF27" s="11">
        <v>0</v>
      </c>
      <c r="FG27" s="11">
        <v>0.005</v>
      </c>
      <c r="FH27" s="11">
        <v>0</v>
      </c>
      <c r="FI27" s="11">
        <v>0</v>
      </c>
      <c r="FJ27" s="11">
        <v>0.006</v>
      </c>
      <c r="FK27" s="11">
        <v>0</v>
      </c>
      <c r="FL27" s="11">
        <v>0</v>
      </c>
      <c r="FM27" s="11">
        <v>0.008</v>
      </c>
      <c r="FN27" s="11">
        <v>0</v>
      </c>
      <c r="FO27" s="11">
        <v>0</v>
      </c>
      <c r="FP27" s="11">
        <v>0</v>
      </c>
      <c r="FQ27" s="11">
        <v>0.003</v>
      </c>
      <c r="FR27" s="11">
        <v>0.003</v>
      </c>
      <c r="FS27" s="11">
        <v>0</v>
      </c>
      <c r="FT27" s="11">
        <v>0.01</v>
      </c>
      <c r="FU27" s="11">
        <v>0</v>
      </c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</row>
    <row r="28" spans="1:256" ht="12.75">
      <c r="A28" s="54"/>
      <c r="B28" s="54"/>
      <c r="C28" s="59" t="s">
        <v>9</v>
      </c>
      <c r="D28" s="11">
        <v>5.45</v>
      </c>
      <c r="E28" s="11">
        <v>5.637</v>
      </c>
      <c r="F28" s="11">
        <v>5.417</v>
      </c>
      <c r="G28" s="11">
        <v>5.438</v>
      </c>
      <c r="H28" s="11">
        <v>5.599</v>
      </c>
      <c r="I28" s="11">
        <v>5.475</v>
      </c>
      <c r="J28" s="11">
        <v>5.493</v>
      </c>
      <c r="K28" s="11">
        <v>5.452</v>
      </c>
      <c r="L28" s="11">
        <v>5.487</v>
      </c>
      <c r="M28" s="11">
        <v>5.496</v>
      </c>
      <c r="N28" s="11">
        <v>5.568</v>
      </c>
      <c r="O28" s="11">
        <v>5.537</v>
      </c>
      <c r="P28" s="11">
        <v>5.534</v>
      </c>
      <c r="Q28" s="11">
        <v>5.435</v>
      </c>
      <c r="R28" s="11">
        <v>5.532</v>
      </c>
      <c r="S28" s="11">
        <v>5.595</v>
      </c>
      <c r="T28" s="11">
        <v>5.555</v>
      </c>
      <c r="U28" s="11">
        <v>5.198</v>
      </c>
      <c r="V28" s="11">
        <v>5.316</v>
      </c>
      <c r="W28" s="11">
        <v>5.343</v>
      </c>
      <c r="X28" s="11">
        <v>4.91</v>
      </c>
      <c r="Y28" s="11">
        <v>4.858</v>
      </c>
      <c r="Z28" s="11">
        <v>4.972</v>
      </c>
      <c r="AA28" s="11">
        <v>4.954</v>
      </c>
      <c r="AB28" s="11">
        <v>4.946</v>
      </c>
      <c r="AC28" s="11">
        <v>4.933</v>
      </c>
      <c r="AD28" s="11">
        <v>4.915</v>
      </c>
      <c r="AE28" s="11">
        <v>4.978</v>
      </c>
      <c r="AF28" s="11">
        <v>4.954</v>
      </c>
      <c r="AG28" s="11">
        <v>4.924</v>
      </c>
      <c r="AH28" s="11">
        <v>4.886</v>
      </c>
      <c r="AI28" s="11">
        <v>4.973</v>
      </c>
      <c r="AJ28" s="11">
        <v>4.782</v>
      </c>
      <c r="AK28" s="11">
        <v>4.979</v>
      </c>
      <c r="AL28" s="11">
        <v>4.966</v>
      </c>
      <c r="AM28" s="11">
        <v>4.893</v>
      </c>
      <c r="AN28" s="11">
        <v>4.993</v>
      </c>
      <c r="AO28" s="11">
        <v>4.955</v>
      </c>
      <c r="AP28" s="11">
        <v>4.815</v>
      </c>
      <c r="AQ28" s="11">
        <v>5.053</v>
      </c>
      <c r="AR28" s="11">
        <v>4.901</v>
      </c>
      <c r="AS28" s="11">
        <v>4.883</v>
      </c>
      <c r="AT28" s="11">
        <v>4.825</v>
      </c>
      <c r="AU28" s="11">
        <v>5.021</v>
      </c>
      <c r="AV28" s="11">
        <v>4.996</v>
      </c>
      <c r="AW28" s="11">
        <v>4.889</v>
      </c>
      <c r="AX28" s="11">
        <v>4.931</v>
      </c>
      <c r="AY28" s="11">
        <v>5.258</v>
      </c>
      <c r="AZ28" s="11">
        <v>5.104</v>
      </c>
      <c r="BA28" s="11">
        <v>5.235</v>
      </c>
      <c r="BB28" s="11">
        <v>5.195</v>
      </c>
      <c r="BC28" s="11">
        <v>5.237</v>
      </c>
      <c r="BD28" s="11">
        <v>5.115</v>
      </c>
      <c r="BE28" s="11">
        <v>5.151</v>
      </c>
      <c r="BF28" s="11">
        <v>5.216</v>
      </c>
      <c r="BG28" s="11">
        <v>5.196</v>
      </c>
      <c r="BH28" s="11">
        <v>5.217</v>
      </c>
      <c r="BI28" s="11">
        <v>5.442</v>
      </c>
      <c r="BJ28" s="11">
        <v>5.372</v>
      </c>
      <c r="BK28" s="11">
        <v>5.112</v>
      </c>
      <c r="BL28" s="11">
        <v>5.089</v>
      </c>
      <c r="BM28" s="11">
        <v>5.125</v>
      </c>
      <c r="BN28" s="11">
        <v>5.247</v>
      </c>
      <c r="BO28" s="11">
        <v>5.285</v>
      </c>
      <c r="BP28" s="11">
        <v>5.273</v>
      </c>
      <c r="BQ28" s="11">
        <v>5.363</v>
      </c>
      <c r="BR28" s="11">
        <v>5.234</v>
      </c>
      <c r="BS28" s="11">
        <v>5.103</v>
      </c>
      <c r="BT28" s="11">
        <v>5.104</v>
      </c>
      <c r="BU28" s="11">
        <v>5.193</v>
      </c>
      <c r="BV28" s="11">
        <v>5.205</v>
      </c>
      <c r="BW28" s="11">
        <v>5.048</v>
      </c>
      <c r="BX28" s="11">
        <v>5.197</v>
      </c>
      <c r="BY28" s="11">
        <v>5.031</v>
      </c>
      <c r="BZ28" s="11">
        <v>5.149</v>
      </c>
      <c r="CA28" s="11">
        <v>5.071</v>
      </c>
      <c r="CB28" s="11">
        <v>5.038</v>
      </c>
      <c r="CC28" s="11">
        <v>5.028</v>
      </c>
      <c r="CD28" s="11">
        <v>4.986</v>
      </c>
      <c r="CE28" s="11">
        <v>5.056</v>
      </c>
      <c r="CF28" s="11">
        <v>4.857</v>
      </c>
      <c r="CG28" s="11">
        <v>5.066</v>
      </c>
      <c r="CH28" s="11">
        <v>4.97</v>
      </c>
      <c r="CI28" s="11">
        <v>4.923</v>
      </c>
      <c r="CJ28" s="11">
        <v>5.005</v>
      </c>
      <c r="CK28" s="11">
        <v>4.985</v>
      </c>
      <c r="CL28" s="11">
        <v>5.092</v>
      </c>
      <c r="CM28" s="11">
        <v>5.001</v>
      </c>
      <c r="CN28" s="11">
        <v>5.046</v>
      </c>
      <c r="CO28" s="11">
        <v>5.018</v>
      </c>
      <c r="CP28" s="11">
        <v>5.059</v>
      </c>
      <c r="CQ28" s="11">
        <v>5.082</v>
      </c>
      <c r="CR28" s="11">
        <v>5.069</v>
      </c>
      <c r="CS28" s="11">
        <v>4.732</v>
      </c>
      <c r="CT28" s="11">
        <v>4.726</v>
      </c>
      <c r="CU28" s="11">
        <v>4.738</v>
      </c>
      <c r="CV28" s="11">
        <v>4.634</v>
      </c>
      <c r="CW28" s="11">
        <v>4.922</v>
      </c>
      <c r="CX28" s="11">
        <v>4.844</v>
      </c>
      <c r="CY28" s="11">
        <v>4.94</v>
      </c>
      <c r="CZ28" s="11">
        <v>4.898</v>
      </c>
      <c r="DA28" s="11">
        <v>4.736</v>
      </c>
      <c r="DB28" s="11">
        <v>4.803</v>
      </c>
      <c r="DC28" s="11">
        <v>4.858</v>
      </c>
      <c r="DD28" s="11">
        <v>4.784</v>
      </c>
      <c r="DE28" s="11">
        <v>4.765</v>
      </c>
      <c r="DF28" s="11">
        <v>5.023</v>
      </c>
      <c r="DG28" s="11">
        <v>5.11</v>
      </c>
      <c r="DH28" s="11">
        <v>5.118</v>
      </c>
      <c r="DI28" s="11">
        <v>5.135</v>
      </c>
      <c r="DJ28" s="11">
        <v>5.105</v>
      </c>
      <c r="DK28" s="11">
        <v>5.119</v>
      </c>
      <c r="DL28" s="11">
        <v>5.044</v>
      </c>
      <c r="DM28" s="11">
        <v>4.833</v>
      </c>
      <c r="DN28" s="11">
        <v>5.144</v>
      </c>
      <c r="DO28" s="11">
        <v>5.066</v>
      </c>
      <c r="DP28" s="11">
        <v>5.12</v>
      </c>
      <c r="DQ28" s="11">
        <v>5.136</v>
      </c>
      <c r="DR28" s="11">
        <v>5.119</v>
      </c>
      <c r="DS28" s="11">
        <v>5.09</v>
      </c>
      <c r="DT28" s="11">
        <v>5.078</v>
      </c>
      <c r="DU28" s="11">
        <v>5.011</v>
      </c>
      <c r="DV28" s="11">
        <v>5.315</v>
      </c>
      <c r="DW28" s="11">
        <v>5.351</v>
      </c>
      <c r="DX28" s="11">
        <v>5.321</v>
      </c>
      <c r="DY28" s="11">
        <v>5.249</v>
      </c>
      <c r="DZ28" s="11">
        <v>5.315</v>
      </c>
      <c r="EA28" s="11">
        <v>5.353</v>
      </c>
      <c r="EB28" s="11">
        <v>5.417</v>
      </c>
      <c r="EC28" s="11">
        <v>5.265</v>
      </c>
      <c r="ED28" s="11">
        <v>5.315</v>
      </c>
      <c r="EE28" s="11">
        <v>5.364</v>
      </c>
      <c r="EF28" s="11">
        <v>5.322</v>
      </c>
      <c r="EG28" s="11">
        <v>4.973</v>
      </c>
      <c r="EH28" s="11">
        <v>4.964</v>
      </c>
      <c r="EI28" s="11">
        <v>4.852</v>
      </c>
      <c r="EJ28" s="11">
        <v>4.986</v>
      </c>
      <c r="EK28" s="11">
        <v>4.93</v>
      </c>
      <c r="EL28" s="11">
        <v>4.912</v>
      </c>
      <c r="EM28" s="11">
        <v>4.95</v>
      </c>
      <c r="EN28" s="11">
        <v>4.948</v>
      </c>
      <c r="EO28" s="11">
        <v>4.944</v>
      </c>
      <c r="EP28" s="11">
        <v>4.934</v>
      </c>
      <c r="EQ28" s="11">
        <v>4.988</v>
      </c>
      <c r="ER28" s="11">
        <v>5.017</v>
      </c>
      <c r="ES28" s="11">
        <v>4.966</v>
      </c>
      <c r="ET28" s="11">
        <v>5.056</v>
      </c>
      <c r="EU28" s="11">
        <v>4.892</v>
      </c>
      <c r="EV28" s="11">
        <v>4.88</v>
      </c>
      <c r="EW28" s="11">
        <v>4.991</v>
      </c>
      <c r="EX28" s="11">
        <v>4.932</v>
      </c>
      <c r="EY28" s="11">
        <v>4.961</v>
      </c>
      <c r="EZ28" s="11">
        <v>5.035</v>
      </c>
      <c r="FA28" s="11">
        <v>4.849</v>
      </c>
      <c r="FB28" s="11">
        <v>4.731</v>
      </c>
      <c r="FC28" s="11">
        <v>4.947</v>
      </c>
      <c r="FD28" s="11">
        <v>4.937</v>
      </c>
      <c r="FE28" s="11">
        <v>5.132</v>
      </c>
      <c r="FF28" s="11">
        <v>4.702</v>
      </c>
      <c r="FG28" s="11">
        <v>4.972</v>
      </c>
      <c r="FH28" s="11">
        <v>4.775</v>
      </c>
      <c r="FI28" s="11">
        <v>5.101</v>
      </c>
      <c r="FJ28" s="11">
        <v>5.057</v>
      </c>
      <c r="FK28" s="11">
        <v>5.049</v>
      </c>
      <c r="FL28" s="11">
        <v>5.316</v>
      </c>
      <c r="FM28" s="11">
        <v>5.25</v>
      </c>
      <c r="FN28" s="11">
        <v>5.313</v>
      </c>
      <c r="FO28" s="11">
        <v>5.197</v>
      </c>
      <c r="FP28" s="11">
        <v>5.176</v>
      </c>
      <c r="FQ28" s="11">
        <v>5.096</v>
      </c>
      <c r="FR28" s="11">
        <v>5.15</v>
      </c>
      <c r="FS28" s="11">
        <v>5.145</v>
      </c>
      <c r="FT28" s="11">
        <v>4.877</v>
      </c>
      <c r="FU28" s="11">
        <v>5.116</v>
      </c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  <c r="IV28" s="54"/>
    </row>
    <row r="29" spans="1:256" ht="12.75">
      <c r="A29" s="54"/>
      <c r="B29" s="54"/>
      <c r="C29" s="59" t="s">
        <v>60</v>
      </c>
      <c r="D29" s="11">
        <v>20.032</v>
      </c>
      <c r="E29" s="11">
        <v>20.042</v>
      </c>
      <c r="F29" s="11">
        <v>19.824</v>
      </c>
      <c r="G29" s="11">
        <v>20.038</v>
      </c>
      <c r="H29" s="11">
        <v>19.982000000000003</v>
      </c>
      <c r="I29" s="11">
        <v>19.811999999999998</v>
      </c>
      <c r="J29" s="11">
        <v>19.836</v>
      </c>
      <c r="K29" s="11">
        <v>19.847</v>
      </c>
      <c r="L29" s="11">
        <v>19.92</v>
      </c>
      <c r="M29" s="11">
        <v>19.95</v>
      </c>
      <c r="N29" s="11">
        <v>19.833999999999996</v>
      </c>
      <c r="O29" s="11">
        <v>19.795</v>
      </c>
      <c r="P29" s="11">
        <v>19.818</v>
      </c>
      <c r="Q29" s="11">
        <v>20.002999999999997</v>
      </c>
      <c r="R29" s="11">
        <v>19.664</v>
      </c>
      <c r="S29" s="11">
        <v>20.027</v>
      </c>
      <c r="T29" s="11">
        <v>20.028</v>
      </c>
      <c r="U29" s="11">
        <v>19.726000000000003</v>
      </c>
      <c r="V29" s="11">
        <v>19.906</v>
      </c>
      <c r="W29" s="11">
        <v>20.089</v>
      </c>
      <c r="X29" s="11">
        <v>20.054</v>
      </c>
      <c r="Y29" s="11">
        <v>20.033</v>
      </c>
      <c r="Z29" s="11">
        <v>20.006000000000004</v>
      </c>
      <c r="AA29" s="11">
        <v>20.051</v>
      </c>
      <c r="AB29" s="11">
        <v>20.076</v>
      </c>
      <c r="AC29" s="11">
        <v>19.963</v>
      </c>
      <c r="AD29" s="11">
        <v>20.053</v>
      </c>
      <c r="AE29" s="11">
        <v>20.110999999999997</v>
      </c>
      <c r="AF29" s="11">
        <v>20.092</v>
      </c>
      <c r="AG29" s="11">
        <v>20.096000000000004</v>
      </c>
      <c r="AH29" s="11">
        <v>20.035</v>
      </c>
      <c r="AI29" s="11">
        <v>20.059</v>
      </c>
      <c r="AJ29" s="11">
        <v>20</v>
      </c>
      <c r="AK29" s="11">
        <v>20.051000000000002</v>
      </c>
      <c r="AL29" s="11">
        <v>20.048000000000002</v>
      </c>
      <c r="AM29" s="11">
        <v>19.988</v>
      </c>
      <c r="AN29" s="11">
        <v>20.067</v>
      </c>
      <c r="AO29" s="11">
        <v>20.09</v>
      </c>
      <c r="AP29" s="11">
        <v>20.098</v>
      </c>
      <c r="AQ29" s="11">
        <v>20.025</v>
      </c>
      <c r="AR29" s="11">
        <v>20.006</v>
      </c>
      <c r="AS29" s="11">
        <v>20.078</v>
      </c>
      <c r="AT29" s="11">
        <v>20.009</v>
      </c>
      <c r="AU29" s="11">
        <v>20.039</v>
      </c>
      <c r="AV29" s="11">
        <v>20.067</v>
      </c>
      <c r="AW29" s="11">
        <v>20.024</v>
      </c>
      <c r="AX29" s="11">
        <v>20.088</v>
      </c>
      <c r="AY29" s="11">
        <v>20.08</v>
      </c>
      <c r="AZ29" s="11">
        <v>20.040999999999997</v>
      </c>
      <c r="BA29" s="11">
        <v>20.078</v>
      </c>
      <c r="BB29" s="11">
        <v>20.095</v>
      </c>
      <c r="BC29" s="11">
        <v>20.037</v>
      </c>
      <c r="BD29" s="11">
        <v>20.011</v>
      </c>
      <c r="BE29" s="11">
        <v>20.08</v>
      </c>
      <c r="BF29" s="11">
        <v>20.055</v>
      </c>
      <c r="BG29" s="11">
        <v>20.043</v>
      </c>
      <c r="BH29" s="11">
        <v>20.035</v>
      </c>
      <c r="BI29" s="11">
        <v>19.972</v>
      </c>
      <c r="BJ29" s="11">
        <v>20.011</v>
      </c>
      <c r="BK29" s="11">
        <v>19.581</v>
      </c>
      <c r="BL29" s="11">
        <v>20.034</v>
      </c>
      <c r="BM29" s="11">
        <v>19.552999999999997</v>
      </c>
      <c r="BN29" s="11">
        <v>20.012999999999998</v>
      </c>
      <c r="BO29" s="11">
        <v>19.969</v>
      </c>
      <c r="BP29" s="11">
        <v>19.96</v>
      </c>
      <c r="BQ29" s="11">
        <v>19.631</v>
      </c>
      <c r="BR29" s="11">
        <v>20.039</v>
      </c>
      <c r="BS29" s="11">
        <v>20.019</v>
      </c>
      <c r="BT29" s="11">
        <v>19.975</v>
      </c>
      <c r="BU29" s="11">
        <v>20.055</v>
      </c>
      <c r="BV29" s="11">
        <v>20.034</v>
      </c>
      <c r="BW29" s="11">
        <v>20.064</v>
      </c>
      <c r="BX29" s="11">
        <v>20.032</v>
      </c>
      <c r="BY29" s="11">
        <v>20.003999999999998</v>
      </c>
      <c r="BZ29" s="11">
        <v>20.061</v>
      </c>
      <c r="CA29" s="11">
        <v>20.048000000000002</v>
      </c>
      <c r="CB29" s="11">
        <v>24.406000000000002</v>
      </c>
      <c r="CC29" s="11">
        <v>24.327</v>
      </c>
      <c r="CD29" s="11">
        <v>24.341</v>
      </c>
      <c r="CE29" s="11">
        <v>24.369</v>
      </c>
      <c r="CF29" s="11">
        <v>24.401</v>
      </c>
      <c r="CG29" s="11">
        <v>20.061</v>
      </c>
      <c r="CH29" s="11">
        <v>20.009</v>
      </c>
      <c r="CI29" s="11">
        <v>19.799</v>
      </c>
      <c r="CJ29" s="11">
        <v>20.018</v>
      </c>
      <c r="CK29" s="11">
        <v>20.028</v>
      </c>
      <c r="CL29" s="11">
        <v>19.744</v>
      </c>
      <c r="CM29" s="11">
        <v>19.761</v>
      </c>
      <c r="CN29" s="11">
        <v>19.969</v>
      </c>
      <c r="CO29" s="11">
        <v>20.164</v>
      </c>
      <c r="CP29" s="11">
        <v>20.198</v>
      </c>
      <c r="CQ29" s="11">
        <v>20.181</v>
      </c>
      <c r="CR29" s="11">
        <v>20.128</v>
      </c>
      <c r="CS29" s="11">
        <v>20.077</v>
      </c>
      <c r="CT29" s="11">
        <v>20.092999999999996</v>
      </c>
      <c r="CU29" s="11">
        <v>25.049000000000003</v>
      </c>
      <c r="CV29" s="11">
        <v>24.873</v>
      </c>
      <c r="CW29" s="11">
        <v>25.016000000000002</v>
      </c>
      <c r="CX29" s="11">
        <v>20.117</v>
      </c>
      <c r="CY29" s="11">
        <v>20.109</v>
      </c>
      <c r="CZ29" s="11">
        <v>20.089</v>
      </c>
      <c r="DA29" s="11">
        <v>20.069</v>
      </c>
      <c r="DB29" s="11">
        <v>24.945</v>
      </c>
      <c r="DC29" s="11">
        <v>24.937</v>
      </c>
      <c r="DD29" s="11">
        <v>24.978999999999996</v>
      </c>
      <c r="DE29" s="11">
        <v>21.651</v>
      </c>
      <c r="DF29" s="11">
        <v>20.089</v>
      </c>
      <c r="DG29" s="11">
        <v>20.02</v>
      </c>
      <c r="DH29" s="11">
        <v>20.121000000000002</v>
      </c>
      <c r="DI29" s="11">
        <v>20.061999999999998</v>
      </c>
      <c r="DJ29" s="11">
        <v>20.084</v>
      </c>
      <c r="DK29" s="11">
        <v>20.083</v>
      </c>
      <c r="DL29" s="11">
        <v>20.08</v>
      </c>
      <c r="DM29" s="11">
        <v>20.125</v>
      </c>
      <c r="DN29" s="11">
        <v>20.153999999999996</v>
      </c>
      <c r="DO29" s="11">
        <v>20.051000000000002</v>
      </c>
      <c r="DP29" s="11">
        <v>20.119</v>
      </c>
      <c r="DQ29" s="11">
        <v>20.115</v>
      </c>
      <c r="DR29" s="11">
        <v>20.107</v>
      </c>
      <c r="DS29" s="11">
        <v>20.125</v>
      </c>
      <c r="DT29" s="11">
        <v>20.153</v>
      </c>
      <c r="DU29" s="11">
        <v>20.077</v>
      </c>
      <c r="DV29" s="11">
        <v>19.932</v>
      </c>
      <c r="DW29" s="11">
        <v>20.002000000000002</v>
      </c>
      <c r="DX29" s="11">
        <v>20.006999999999998</v>
      </c>
      <c r="DY29" s="11">
        <v>19.985</v>
      </c>
      <c r="DZ29" s="11">
        <v>19.938</v>
      </c>
      <c r="EA29" s="11">
        <v>19.968000000000004</v>
      </c>
      <c r="EB29" s="11">
        <v>19.967</v>
      </c>
      <c r="EC29" s="11">
        <v>19.996000000000002</v>
      </c>
      <c r="ED29" s="11">
        <v>20.028</v>
      </c>
      <c r="EE29" s="11">
        <v>19.96</v>
      </c>
      <c r="EF29" s="11">
        <v>20.002</v>
      </c>
      <c r="EG29" s="11">
        <v>20.121</v>
      </c>
      <c r="EH29" s="11">
        <v>22.799</v>
      </c>
      <c r="EI29" s="11">
        <v>22.816</v>
      </c>
      <c r="EJ29" s="11">
        <v>22.781</v>
      </c>
      <c r="EK29" s="11">
        <v>22.822999999999997</v>
      </c>
      <c r="EL29" s="11">
        <v>22.781999999999996</v>
      </c>
      <c r="EM29" s="11">
        <v>22.8</v>
      </c>
      <c r="EN29" s="11">
        <v>22.795</v>
      </c>
      <c r="EO29" s="11">
        <v>22.801000000000002</v>
      </c>
      <c r="EP29" s="11">
        <v>22.825</v>
      </c>
      <c r="EQ29" s="11">
        <v>22.836</v>
      </c>
      <c r="ER29" s="11">
        <v>22.798</v>
      </c>
      <c r="ES29" s="11">
        <v>22.745</v>
      </c>
      <c r="ET29" s="11">
        <v>22.657999999999998</v>
      </c>
      <c r="EU29" s="11">
        <v>22.796999999999997</v>
      </c>
      <c r="EV29" s="11">
        <v>22.831</v>
      </c>
      <c r="EW29" s="11">
        <v>22.803999999999995</v>
      </c>
      <c r="EX29" s="11">
        <v>22.833</v>
      </c>
      <c r="EY29" s="11">
        <v>22.823</v>
      </c>
      <c r="EZ29" s="11">
        <v>22.831</v>
      </c>
      <c r="FA29" s="11">
        <v>22.795</v>
      </c>
      <c r="FB29" s="11">
        <v>22.785</v>
      </c>
      <c r="FC29" s="11">
        <v>22.822999999999997</v>
      </c>
      <c r="FD29" s="11">
        <v>22.822999999999997</v>
      </c>
      <c r="FE29" s="11">
        <v>22.589</v>
      </c>
      <c r="FF29" s="11">
        <v>22.808</v>
      </c>
      <c r="FG29" s="11">
        <v>22.78</v>
      </c>
      <c r="FH29" s="11">
        <v>22.747</v>
      </c>
      <c r="FI29" s="11">
        <v>19.977000000000004</v>
      </c>
      <c r="FJ29" s="11">
        <v>19.988999999999997</v>
      </c>
      <c r="FK29" s="11">
        <v>20.055999999999997</v>
      </c>
      <c r="FL29" s="11">
        <v>20.006999999999998</v>
      </c>
      <c r="FM29" s="11">
        <v>19.966</v>
      </c>
      <c r="FN29" s="11">
        <v>20.006</v>
      </c>
      <c r="FO29" s="11">
        <v>20.15</v>
      </c>
      <c r="FP29" s="11">
        <v>20.136000000000003</v>
      </c>
      <c r="FQ29" s="11">
        <v>20.023</v>
      </c>
      <c r="FR29" s="11">
        <v>20.039</v>
      </c>
      <c r="FS29" s="11">
        <v>20.144</v>
      </c>
      <c r="FT29" s="11">
        <v>20.142000000000003</v>
      </c>
      <c r="FU29" s="11">
        <v>20.13</v>
      </c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</row>
    <row r="30" spans="1:256" s="13" customFormat="1" ht="12.75">
      <c r="A30" s="55"/>
      <c r="B30" s="55"/>
      <c r="C30" s="61" t="s">
        <v>10</v>
      </c>
      <c r="D30" s="12">
        <v>0.5540407896171883</v>
      </c>
      <c r="E30" s="12">
        <v>0.5720227670753065</v>
      </c>
      <c r="F30" s="12">
        <v>0.5706025211055857</v>
      </c>
      <c r="G30" s="12">
        <v>0.5701716271996524</v>
      </c>
      <c r="H30" s="12">
        <v>0.5758810572687225</v>
      </c>
      <c r="I30" s="12">
        <v>0.5750285062713798</v>
      </c>
      <c r="J30" s="12">
        <v>0.5694714008448454</v>
      </c>
      <c r="K30" s="12">
        <v>0.5732984293193717</v>
      </c>
      <c r="L30" s="12">
        <v>0.5705862721103572</v>
      </c>
      <c r="M30" s="12">
        <v>0.5634162594402488</v>
      </c>
      <c r="N30" s="12">
        <v>0.5694841587555759</v>
      </c>
      <c r="O30" s="12">
        <v>0.5649163300634737</v>
      </c>
      <c r="P30" s="12">
        <v>0.5660398991057096</v>
      </c>
      <c r="Q30" s="12">
        <v>0.5606060606060606</v>
      </c>
      <c r="R30" s="12">
        <v>0.5640839971035481</v>
      </c>
      <c r="S30" s="12">
        <v>0.565578246150486</v>
      </c>
      <c r="T30" s="12">
        <v>0.5733202013569709</v>
      </c>
      <c r="U30" s="12">
        <v>0.5552179502161972</v>
      </c>
      <c r="V30" s="12">
        <v>0.5682454372410704</v>
      </c>
      <c r="W30" s="12">
        <v>0.6014779907893327</v>
      </c>
      <c r="X30" s="12">
        <v>0.3336843213646415</v>
      </c>
      <c r="Y30" s="12">
        <v>0.3523135432072681</v>
      </c>
      <c r="Z30" s="12">
        <v>0.3397872340425532</v>
      </c>
      <c r="AA30" s="12">
        <v>0.34094977361271983</v>
      </c>
      <c r="AB30" s="12">
        <v>0.3495237098293729</v>
      </c>
      <c r="AC30" s="12">
        <v>0.34624879252978424</v>
      </c>
      <c r="AD30" s="12">
        <v>0.33039277462717914</v>
      </c>
      <c r="AE30" s="12">
        <v>0.3428720083246618</v>
      </c>
      <c r="AF30" s="12">
        <v>0.3279900072863537</v>
      </c>
      <c r="AG30" s="12">
        <v>0.35176089455533494</v>
      </c>
      <c r="AH30" s="12">
        <v>0.3565005818258754</v>
      </c>
      <c r="AI30" s="12">
        <v>0.34792261338407865</v>
      </c>
      <c r="AJ30" s="12">
        <v>0.3418448771145866</v>
      </c>
      <c r="AK30" s="12">
        <v>0.34942941673710903</v>
      </c>
      <c r="AL30" s="12">
        <v>0.34209137912841614</v>
      </c>
      <c r="AM30" s="12">
        <v>0.3554178243214362</v>
      </c>
      <c r="AN30" s="12">
        <v>0.3413552881570614</v>
      </c>
      <c r="AO30" s="12">
        <v>0.3249346576058547</v>
      </c>
      <c r="AP30" s="12">
        <v>0.3385362828199297</v>
      </c>
      <c r="AQ30" s="12">
        <v>0.3407273115068785</v>
      </c>
      <c r="AR30" s="12">
        <v>0.3359872611464968</v>
      </c>
      <c r="AS30" s="12">
        <v>0.33267306088407006</v>
      </c>
      <c r="AT30" s="12">
        <v>0.33446303749205675</v>
      </c>
      <c r="AU30" s="12">
        <v>0.33739277771894527</v>
      </c>
      <c r="AV30" s="12">
        <v>0.34413466596528147</v>
      </c>
      <c r="AW30" s="12">
        <v>0.3529474018414647</v>
      </c>
      <c r="AX30" s="12">
        <v>0.33674963396778923</v>
      </c>
      <c r="AY30" s="12">
        <v>0.5042390843577788</v>
      </c>
      <c r="AZ30" s="12">
        <v>0.49257530759439966</v>
      </c>
      <c r="BA30" s="12">
        <v>0.4985688540231104</v>
      </c>
      <c r="BB30" s="12">
        <v>0.49514255543822605</v>
      </c>
      <c r="BC30" s="12">
        <v>0.49898471732392863</v>
      </c>
      <c r="BD30" s="12">
        <v>0.49621333333333334</v>
      </c>
      <c r="BE30" s="12">
        <v>0.4953044212303471</v>
      </c>
      <c r="BF30" s="12">
        <v>0.4997334470625866</v>
      </c>
      <c r="BG30" s="12">
        <v>0.5001064282673477</v>
      </c>
      <c r="BH30" s="12">
        <v>0.46127366609294324</v>
      </c>
      <c r="BI30" s="12">
        <v>0.471202462079578</v>
      </c>
      <c r="BJ30" s="12">
        <v>0.4616646614896642</v>
      </c>
      <c r="BK30" s="12">
        <v>0.44078630004823927</v>
      </c>
      <c r="BL30" s="12">
        <v>0.4466673799079919</v>
      </c>
      <c r="BM30" s="12">
        <v>0.4555488174651304</v>
      </c>
      <c r="BN30" s="12">
        <v>0.4412081984897519</v>
      </c>
      <c r="BO30" s="12">
        <v>0.451169034567625</v>
      </c>
      <c r="BP30" s="12">
        <v>0.4637203166226913</v>
      </c>
      <c r="BQ30" s="12">
        <v>0.4651744404151557</v>
      </c>
      <c r="BR30" s="12">
        <v>0.5587131367292225</v>
      </c>
      <c r="BS30" s="12">
        <v>0.5420308621992015</v>
      </c>
      <c r="BT30" s="12">
        <v>0.5535812218931665</v>
      </c>
      <c r="BU30" s="12">
        <v>0.548898584654677</v>
      </c>
      <c r="BV30" s="12">
        <v>0.5511034926076709</v>
      </c>
      <c r="BW30" s="12">
        <v>0.603955104222341</v>
      </c>
      <c r="BX30" s="12">
        <v>0.6124318429661941</v>
      </c>
      <c r="BY30" s="12">
        <v>0.6113232246100142</v>
      </c>
      <c r="BZ30" s="12">
        <v>0.607358653431161</v>
      </c>
      <c r="CA30" s="12">
        <v>0.6108655815457583</v>
      </c>
      <c r="CB30" s="12">
        <v>0.6111644785996371</v>
      </c>
      <c r="CC30" s="12">
        <v>0.6099229182499186</v>
      </c>
      <c r="CD30" s="12">
        <v>0.6109669046073978</v>
      </c>
      <c r="CE30" s="12">
        <v>0.6150107991360692</v>
      </c>
      <c r="CF30" s="12">
        <v>0.6202692674652814</v>
      </c>
      <c r="CG30" s="12">
        <v>0.6525846513109012</v>
      </c>
      <c r="CH30" s="12">
        <v>0.6508991825613079</v>
      </c>
      <c r="CI30" s="12">
        <v>0.5250561797752809</v>
      </c>
      <c r="CJ30" s="12">
        <v>0.5144521138912856</v>
      </c>
      <c r="CK30" s="12">
        <v>0.5205288048151333</v>
      </c>
      <c r="CL30" s="12">
        <v>0.5236668663870581</v>
      </c>
      <c r="CM30" s="12">
        <v>0.5333566189311911</v>
      </c>
      <c r="CN30" s="12">
        <v>0.5296665223040277</v>
      </c>
      <c r="CO30" s="12">
        <v>0.5149292282260564</v>
      </c>
      <c r="CP30" s="12">
        <v>0.5080719794344473</v>
      </c>
      <c r="CQ30" s="12">
        <v>0.5119453924914675</v>
      </c>
      <c r="CR30" s="12">
        <v>0.520284399832706</v>
      </c>
      <c r="CS30" s="12">
        <v>0.42592397599241866</v>
      </c>
      <c r="CT30" s="12">
        <v>0.43748024860423473</v>
      </c>
      <c r="CU30" s="12">
        <v>0.4230127268933862</v>
      </c>
      <c r="CV30" s="12">
        <v>0.42830702231899836</v>
      </c>
      <c r="CW30" s="12">
        <v>0.41539111158028075</v>
      </c>
      <c r="CX30" s="12">
        <v>0.44633424889076695</v>
      </c>
      <c r="CY30" s="12">
        <v>0.44362719344331203</v>
      </c>
      <c r="CZ30" s="12">
        <v>0.4435483870967742</v>
      </c>
      <c r="DA30" s="12">
        <v>0.4414740653956758</v>
      </c>
      <c r="DB30" s="12">
        <v>0.42329726288987907</v>
      </c>
      <c r="DC30" s="12">
        <v>0.4232945446781253</v>
      </c>
      <c r="DD30" s="12">
        <v>0.41662266342802834</v>
      </c>
      <c r="DE30" s="12">
        <v>0.4331772717599489</v>
      </c>
      <c r="DF30" s="12">
        <v>0.5229144667370644</v>
      </c>
      <c r="DG30" s="12">
        <v>0.509900460237611</v>
      </c>
      <c r="DH30" s="12">
        <v>0.5165193602693603</v>
      </c>
      <c r="DI30" s="12">
        <v>0.5222706495163176</v>
      </c>
      <c r="DJ30" s="12">
        <v>0.5165716698332278</v>
      </c>
      <c r="DK30" s="12">
        <v>0.5213801862828111</v>
      </c>
      <c r="DL30" s="12">
        <v>0.5254918552993442</v>
      </c>
      <c r="DM30" s="12">
        <v>0.521143866622502</v>
      </c>
      <c r="DN30" s="12">
        <v>0.525028859271697</v>
      </c>
      <c r="DO30" s="12">
        <v>0.5133961664725193</v>
      </c>
      <c r="DP30" s="12">
        <v>0.529554059739167</v>
      </c>
      <c r="DQ30" s="12">
        <v>0.5202652910832719</v>
      </c>
      <c r="DR30" s="12">
        <v>0.515993265993266</v>
      </c>
      <c r="DS30" s="12">
        <v>0.5222502099076407</v>
      </c>
      <c r="DT30" s="12">
        <v>0.523378111006977</v>
      </c>
      <c r="DU30" s="12">
        <v>0.5299708391834971</v>
      </c>
      <c r="DV30" s="12">
        <v>0.30276532954421254</v>
      </c>
      <c r="DW30" s="12">
        <v>0.2862537764350453</v>
      </c>
      <c r="DX30" s="12">
        <v>0.29560356874126625</v>
      </c>
      <c r="DY30" s="12">
        <v>0.27934525091535645</v>
      </c>
      <c r="DZ30" s="12">
        <v>0.2875966459762605</v>
      </c>
      <c r="EA30" s="12">
        <v>0.3057276383001848</v>
      </c>
      <c r="EB30" s="12">
        <v>0.2987352812908853</v>
      </c>
      <c r="EC30" s="12">
        <v>0.2954813781260062</v>
      </c>
      <c r="ED30" s="12">
        <v>0.2911120652640618</v>
      </c>
      <c r="EE30" s="12">
        <v>0.28679982631350415</v>
      </c>
      <c r="EF30" s="12">
        <v>0.29325576384399915</v>
      </c>
      <c r="EG30" s="12">
        <v>0.49095794151079886</v>
      </c>
      <c r="EH30" s="12">
        <v>0.4872674358174826</v>
      </c>
      <c r="EI30" s="12">
        <v>0.49107795053741005</v>
      </c>
      <c r="EJ30" s="12">
        <v>0.5064458652132899</v>
      </c>
      <c r="EK30" s="12">
        <v>0.5008269588587968</v>
      </c>
      <c r="EL30" s="12">
        <v>0.4915747867692947</v>
      </c>
      <c r="EM30" s="12">
        <v>0.4961522462562396</v>
      </c>
      <c r="EN30" s="12">
        <v>0.49255441008018325</v>
      </c>
      <c r="EO30" s="12">
        <v>0.49297679741962336</v>
      </c>
      <c r="EP30" s="12">
        <v>0.4940686784599376</v>
      </c>
      <c r="EQ30" s="12">
        <v>0.5008293593199253</v>
      </c>
      <c r="ER30" s="12">
        <v>0.49711346698855874</v>
      </c>
      <c r="ES30" s="12">
        <v>0.48714436248682824</v>
      </c>
      <c r="ET30" s="12">
        <v>0.48768100280959586</v>
      </c>
      <c r="EU30" s="12">
        <v>0.48471027262361355</v>
      </c>
      <c r="EV30" s="12">
        <v>0.48652050771005984</v>
      </c>
      <c r="EW30" s="12">
        <v>0.48888656996765106</v>
      </c>
      <c r="EX30" s="12">
        <v>0.48567559120741743</v>
      </c>
      <c r="EY30" s="12">
        <v>0.4971980074719802</v>
      </c>
      <c r="EZ30" s="12">
        <v>0.4991697799916978</v>
      </c>
      <c r="FA30" s="12">
        <v>0.492900818737693</v>
      </c>
      <c r="FB30" s="12">
        <v>0.49377772968293476</v>
      </c>
      <c r="FC30" s="12">
        <v>0.49725587656622133</v>
      </c>
      <c r="FD30" s="12">
        <v>0.4984529702970296</v>
      </c>
      <c r="FE30" s="12">
        <v>0.4851941215178768</v>
      </c>
      <c r="FF30" s="12">
        <v>0.49388461954757</v>
      </c>
      <c r="FG30" s="12">
        <v>0.4920020909566126</v>
      </c>
      <c r="FH30" s="12">
        <v>0.48274401863222527</v>
      </c>
      <c r="FI30" s="12">
        <v>0.5761796782204947</v>
      </c>
      <c r="FJ30" s="12">
        <v>0.5840223343713089</v>
      </c>
      <c r="FK30" s="12">
        <v>0.581981981981982</v>
      </c>
      <c r="FL30" s="12">
        <v>0.5764577656675749</v>
      </c>
      <c r="FM30" s="12">
        <v>0.5926818580192813</v>
      </c>
      <c r="FN30" s="12">
        <v>0.5814563743713099</v>
      </c>
      <c r="FO30" s="12">
        <v>0.5781463209824708</v>
      </c>
      <c r="FP30" s="12">
        <v>0.5775328083989502</v>
      </c>
      <c r="FQ30" s="12">
        <v>0.5834134872288127</v>
      </c>
      <c r="FR30" s="12">
        <v>0.587505348737698</v>
      </c>
      <c r="FS30" s="12">
        <v>0.5847297863426896</v>
      </c>
      <c r="FT30" s="12">
        <v>0.5713213213213213</v>
      </c>
      <c r="FU30" s="12">
        <v>0.5694589513265093</v>
      </c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</row>
    <row r="31" spans="1:256" s="13" customFormat="1" ht="12.75">
      <c r="A31" s="55"/>
      <c r="B31" s="55"/>
      <c r="C31" s="61" t="s">
        <v>11</v>
      </c>
      <c r="D31" s="12">
        <v>0.4459592103828117</v>
      </c>
      <c r="E31" s="12">
        <v>0.4279772329246935</v>
      </c>
      <c r="F31" s="12">
        <v>0.42939747889441426</v>
      </c>
      <c r="G31" s="12">
        <v>0.4298283728003476</v>
      </c>
      <c r="H31" s="12">
        <v>0.4241189427312775</v>
      </c>
      <c r="I31" s="12">
        <v>0.4249714937286202</v>
      </c>
      <c r="J31" s="12">
        <v>0.4305285991551546</v>
      </c>
      <c r="K31" s="12">
        <v>0.4267015706806283</v>
      </c>
      <c r="L31" s="12">
        <v>0.4294137278896428</v>
      </c>
      <c r="M31" s="12">
        <v>0.43658374055975124</v>
      </c>
      <c r="N31" s="12">
        <v>0.4305158412444241</v>
      </c>
      <c r="O31" s="12">
        <v>0.43508366993652625</v>
      </c>
      <c r="P31" s="12">
        <v>0.4339601008942904</v>
      </c>
      <c r="Q31" s="12">
        <v>0.43939393939393945</v>
      </c>
      <c r="R31" s="12">
        <v>0.43591600289645194</v>
      </c>
      <c r="S31" s="12">
        <v>0.434421753849514</v>
      </c>
      <c r="T31" s="12">
        <v>0.4266797986430291</v>
      </c>
      <c r="U31" s="12">
        <v>0.44478204978380276</v>
      </c>
      <c r="V31" s="12">
        <v>0.43175456275892965</v>
      </c>
      <c r="W31" s="12">
        <v>0.39852200921066727</v>
      </c>
      <c r="X31" s="12">
        <v>0.6663156786353586</v>
      </c>
      <c r="Y31" s="12">
        <v>0.6476864567927318</v>
      </c>
      <c r="Z31" s="12">
        <v>0.6602127659574468</v>
      </c>
      <c r="AA31" s="12">
        <v>0.6590502263872802</v>
      </c>
      <c r="AB31" s="12">
        <v>0.6504762901706271</v>
      </c>
      <c r="AC31" s="12">
        <v>0.6537512074702158</v>
      </c>
      <c r="AD31" s="12">
        <v>0.6696072253728209</v>
      </c>
      <c r="AE31" s="12">
        <v>0.6571279916753382</v>
      </c>
      <c r="AF31" s="12">
        <v>0.6720099927136463</v>
      </c>
      <c r="AG31" s="12">
        <v>0.648239105444665</v>
      </c>
      <c r="AH31" s="12">
        <v>0.6434994181741246</v>
      </c>
      <c r="AI31" s="12">
        <v>0.6520773866159213</v>
      </c>
      <c r="AJ31" s="12">
        <v>0.6581551228854134</v>
      </c>
      <c r="AK31" s="12">
        <v>0.650570583262891</v>
      </c>
      <c r="AL31" s="12">
        <v>0.6579086208715839</v>
      </c>
      <c r="AM31" s="12">
        <v>0.6445821756785638</v>
      </c>
      <c r="AN31" s="12">
        <v>0.6586447118429386</v>
      </c>
      <c r="AO31" s="12">
        <v>0.6750653423941453</v>
      </c>
      <c r="AP31" s="12">
        <v>0.6614637171800704</v>
      </c>
      <c r="AQ31" s="12">
        <v>0.6592726884931215</v>
      </c>
      <c r="AR31" s="12">
        <v>0.6640127388535032</v>
      </c>
      <c r="AS31" s="12">
        <v>0.66732693911593</v>
      </c>
      <c r="AT31" s="12">
        <v>0.6655369625079433</v>
      </c>
      <c r="AU31" s="12">
        <v>0.6626072222810547</v>
      </c>
      <c r="AV31" s="12">
        <v>0.6558653340347185</v>
      </c>
      <c r="AW31" s="12">
        <v>0.6470525981585353</v>
      </c>
      <c r="AX31" s="12">
        <v>0.6632503660322108</v>
      </c>
      <c r="AY31" s="12">
        <v>0.49576091564222124</v>
      </c>
      <c r="AZ31" s="12">
        <v>0.5074246924056003</v>
      </c>
      <c r="BA31" s="12">
        <v>0.5014311459768896</v>
      </c>
      <c r="BB31" s="12">
        <v>0.504857444561774</v>
      </c>
      <c r="BC31" s="12">
        <v>0.5010152826760714</v>
      </c>
      <c r="BD31" s="12">
        <v>0.5037866666666666</v>
      </c>
      <c r="BE31" s="12">
        <v>0.5046955787696529</v>
      </c>
      <c r="BF31" s="12">
        <v>0.5002665529374134</v>
      </c>
      <c r="BG31" s="12">
        <v>0.49989357173265225</v>
      </c>
      <c r="BH31" s="12">
        <v>0.5387263339070567</v>
      </c>
      <c r="BI31" s="12">
        <v>0.528797537920422</v>
      </c>
      <c r="BJ31" s="12">
        <v>0.5383353385103358</v>
      </c>
      <c r="BK31" s="12">
        <v>0.5592136999517607</v>
      </c>
      <c r="BL31" s="12">
        <v>0.5533326200920081</v>
      </c>
      <c r="BM31" s="12">
        <v>0.5444511825348697</v>
      </c>
      <c r="BN31" s="12">
        <v>0.5587918015102481</v>
      </c>
      <c r="BO31" s="12">
        <v>0.548830965432375</v>
      </c>
      <c r="BP31" s="12">
        <v>0.5362796833773087</v>
      </c>
      <c r="BQ31" s="12">
        <v>0.5348255595848443</v>
      </c>
      <c r="BR31" s="12">
        <v>0.4412868632707775</v>
      </c>
      <c r="BS31" s="12">
        <v>0.4579691378007985</v>
      </c>
      <c r="BT31" s="12">
        <v>0.4464187781068335</v>
      </c>
      <c r="BU31" s="12">
        <v>0.451101415345323</v>
      </c>
      <c r="BV31" s="12">
        <v>0.4488965073923291</v>
      </c>
      <c r="BW31" s="12">
        <v>0.396044895777659</v>
      </c>
      <c r="BX31" s="12">
        <v>0.38756815703380587</v>
      </c>
      <c r="BY31" s="12">
        <v>0.3886767753899858</v>
      </c>
      <c r="BZ31" s="12">
        <v>0.392641346568839</v>
      </c>
      <c r="CA31" s="12">
        <v>0.3891344184542417</v>
      </c>
      <c r="CB31" s="12">
        <v>0.3888355214003629</v>
      </c>
      <c r="CC31" s="12">
        <v>0.3900770817500814</v>
      </c>
      <c r="CD31" s="12">
        <v>0.3890330953926022</v>
      </c>
      <c r="CE31" s="12">
        <v>0.38498920086393085</v>
      </c>
      <c r="CF31" s="12">
        <v>0.37973073253471856</v>
      </c>
      <c r="CG31" s="12">
        <v>0.34741534868909885</v>
      </c>
      <c r="CH31" s="12">
        <v>0.34910081743869215</v>
      </c>
      <c r="CI31" s="12">
        <v>0.47494382022471915</v>
      </c>
      <c r="CJ31" s="12">
        <v>0.48554788610871435</v>
      </c>
      <c r="CK31" s="12">
        <v>0.4794711951848667</v>
      </c>
      <c r="CL31" s="12">
        <v>0.47633313361294194</v>
      </c>
      <c r="CM31" s="12">
        <v>0.46664338106880887</v>
      </c>
      <c r="CN31" s="12">
        <v>0.47033347769597234</v>
      </c>
      <c r="CO31" s="12">
        <v>0.48507077177394364</v>
      </c>
      <c r="CP31" s="12">
        <v>0.49192802056555274</v>
      </c>
      <c r="CQ31" s="12">
        <v>0.48805460750853247</v>
      </c>
      <c r="CR31" s="12">
        <v>0.479715600167294</v>
      </c>
      <c r="CS31" s="12">
        <v>0.5740760240075813</v>
      </c>
      <c r="CT31" s="12">
        <v>0.5625197513957653</v>
      </c>
      <c r="CU31" s="12">
        <v>0.5769872731066138</v>
      </c>
      <c r="CV31" s="12">
        <v>0.5716929776810016</v>
      </c>
      <c r="CW31" s="12">
        <v>0.5846088884197193</v>
      </c>
      <c r="CX31" s="12">
        <v>0.5536657511092331</v>
      </c>
      <c r="CY31" s="12">
        <v>0.556372806556688</v>
      </c>
      <c r="CZ31" s="12">
        <v>0.5564516129032258</v>
      </c>
      <c r="DA31" s="12">
        <v>0.5585259346043242</v>
      </c>
      <c r="DB31" s="12">
        <v>0.576702737110121</v>
      </c>
      <c r="DC31" s="12">
        <v>0.5767054553218747</v>
      </c>
      <c r="DD31" s="12">
        <v>0.5833773365719717</v>
      </c>
      <c r="DE31" s="12">
        <v>0.5668227282400511</v>
      </c>
      <c r="DF31" s="12">
        <v>0.47708553326293557</v>
      </c>
      <c r="DG31" s="12">
        <v>0.49009953976238896</v>
      </c>
      <c r="DH31" s="12">
        <v>0.4834806397306397</v>
      </c>
      <c r="DI31" s="12">
        <v>0.47772935048368237</v>
      </c>
      <c r="DJ31" s="12">
        <v>0.4834283301667722</v>
      </c>
      <c r="DK31" s="12">
        <v>0.47861981371718887</v>
      </c>
      <c r="DL31" s="12">
        <v>0.47450814470065583</v>
      </c>
      <c r="DM31" s="12">
        <v>0.478856133377498</v>
      </c>
      <c r="DN31" s="12">
        <v>0.47497114072830304</v>
      </c>
      <c r="DO31" s="12">
        <v>0.4866038335274807</v>
      </c>
      <c r="DP31" s="12">
        <v>0.470445940260833</v>
      </c>
      <c r="DQ31" s="12">
        <v>0.4797347089167281</v>
      </c>
      <c r="DR31" s="12">
        <v>0.484006734006734</v>
      </c>
      <c r="DS31" s="12">
        <v>0.4777497900923593</v>
      </c>
      <c r="DT31" s="12">
        <v>0.47662188899302305</v>
      </c>
      <c r="DU31" s="12">
        <v>0.4700291608165029</v>
      </c>
      <c r="DV31" s="12">
        <v>0.6972346704557875</v>
      </c>
      <c r="DW31" s="12">
        <v>0.7137462235649548</v>
      </c>
      <c r="DX31" s="12">
        <v>0.7043964312587337</v>
      </c>
      <c r="DY31" s="12">
        <v>0.7206547490846436</v>
      </c>
      <c r="DZ31" s="12">
        <v>0.7124033540237396</v>
      </c>
      <c r="EA31" s="12">
        <v>0.6942723616998152</v>
      </c>
      <c r="EB31" s="12">
        <v>0.7012647187091148</v>
      </c>
      <c r="EC31" s="12">
        <v>0.7045186218739938</v>
      </c>
      <c r="ED31" s="12">
        <v>0.7088879347359383</v>
      </c>
      <c r="EE31" s="12">
        <v>0.7132001736864959</v>
      </c>
      <c r="EF31" s="12">
        <v>0.7067442361560008</v>
      </c>
      <c r="EG31" s="12">
        <v>0.5090420584892011</v>
      </c>
      <c r="EH31" s="12">
        <v>0.5127325641825173</v>
      </c>
      <c r="EI31" s="12">
        <v>0.5089220494625899</v>
      </c>
      <c r="EJ31" s="12">
        <v>0.49355413478671006</v>
      </c>
      <c r="EK31" s="12">
        <v>0.4991730411412032</v>
      </c>
      <c r="EL31" s="12">
        <v>0.5084252132307052</v>
      </c>
      <c r="EM31" s="12">
        <v>0.5038477537437605</v>
      </c>
      <c r="EN31" s="12">
        <v>0.5074455899198167</v>
      </c>
      <c r="EO31" s="12">
        <v>0.5070232025803767</v>
      </c>
      <c r="EP31" s="12">
        <v>0.5059313215400624</v>
      </c>
      <c r="EQ31" s="12">
        <v>0.49917064068007466</v>
      </c>
      <c r="ER31" s="12">
        <v>0.5028865330114413</v>
      </c>
      <c r="ES31" s="12">
        <v>0.5128556375131718</v>
      </c>
      <c r="ET31" s="12">
        <v>0.5123189971904041</v>
      </c>
      <c r="EU31" s="12">
        <v>0.5152897273763865</v>
      </c>
      <c r="EV31" s="12">
        <v>0.5134794922899402</v>
      </c>
      <c r="EW31" s="12">
        <v>0.511113430032349</v>
      </c>
      <c r="EX31" s="12">
        <v>0.5143244087925826</v>
      </c>
      <c r="EY31" s="12">
        <v>0.5028019925280198</v>
      </c>
      <c r="EZ31" s="12">
        <v>0.5008302200083021</v>
      </c>
      <c r="FA31" s="12">
        <v>0.507099181262307</v>
      </c>
      <c r="FB31" s="12">
        <v>0.5062222703170652</v>
      </c>
      <c r="FC31" s="12">
        <v>0.5027441234337786</v>
      </c>
      <c r="FD31" s="12">
        <v>0.5015470297029704</v>
      </c>
      <c r="FE31" s="12">
        <v>0.5148058784821232</v>
      </c>
      <c r="FF31" s="12">
        <v>0.50611538045243</v>
      </c>
      <c r="FG31" s="12">
        <v>0.5079979090433874</v>
      </c>
      <c r="FH31" s="12">
        <v>0.5172559813677747</v>
      </c>
      <c r="FI31" s="12">
        <v>0.42382032177950535</v>
      </c>
      <c r="FJ31" s="12">
        <v>0.4159776656286911</v>
      </c>
      <c r="FK31" s="12">
        <v>0.41801801801801797</v>
      </c>
      <c r="FL31" s="12">
        <v>0.4235422343324251</v>
      </c>
      <c r="FM31" s="12">
        <v>0.4073181419807187</v>
      </c>
      <c r="FN31" s="12">
        <v>0.4185436256286901</v>
      </c>
      <c r="FO31" s="12">
        <v>0.42185367901752924</v>
      </c>
      <c r="FP31" s="12">
        <v>0.42246719160104984</v>
      </c>
      <c r="FQ31" s="12">
        <v>0.4165865127711873</v>
      </c>
      <c r="FR31" s="12">
        <v>0.412494651262302</v>
      </c>
      <c r="FS31" s="12">
        <v>0.4152702136573104</v>
      </c>
      <c r="FT31" s="12">
        <v>0.4286786786786787</v>
      </c>
      <c r="FU31" s="12">
        <v>0.43054104867349074</v>
      </c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</row>
    <row r="32" spans="1:256" ht="12.75">
      <c r="A32" s="54"/>
      <c r="B32" s="54"/>
      <c r="C32" s="59" t="s">
        <v>12</v>
      </c>
      <c r="D32" s="11">
        <v>0.063</v>
      </c>
      <c r="E32" s="11">
        <v>0.036000000000000004</v>
      </c>
      <c r="F32" s="11">
        <v>0.204</v>
      </c>
      <c r="G32" s="11">
        <v>0.056999999999999995</v>
      </c>
      <c r="H32" s="11">
        <v>0.011</v>
      </c>
      <c r="I32" s="11">
        <v>0.064</v>
      </c>
      <c r="J32" s="11">
        <v>0.098</v>
      </c>
      <c r="K32" s="11">
        <v>0.131</v>
      </c>
      <c r="L32" s="11">
        <v>0.048</v>
      </c>
      <c r="M32" s="11">
        <v>0.07300000000000001</v>
      </c>
      <c r="N32" s="11">
        <v>0.07600000000000001</v>
      </c>
      <c r="O32" s="11">
        <v>0.084</v>
      </c>
      <c r="P32" s="11">
        <v>0.062</v>
      </c>
      <c r="Q32" s="11">
        <v>0.094</v>
      </c>
      <c r="R32" s="11">
        <v>0.175</v>
      </c>
      <c r="S32" s="11">
        <v>0.015</v>
      </c>
      <c r="T32" s="11">
        <v>0.045</v>
      </c>
      <c r="U32" s="11">
        <v>0.196</v>
      </c>
      <c r="V32" s="11">
        <v>0.137</v>
      </c>
      <c r="W32" s="11">
        <v>0.092</v>
      </c>
      <c r="X32" s="11">
        <v>0.077</v>
      </c>
      <c r="Y32" s="11">
        <v>0.023</v>
      </c>
      <c r="Z32" s="11">
        <v>0.006</v>
      </c>
      <c r="AA32" s="11">
        <v>0.004</v>
      </c>
      <c r="AB32" s="11">
        <v>0.002</v>
      </c>
      <c r="AC32" s="11">
        <v>0.034</v>
      </c>
      <c r="AD32" s="11">
        <v>0.027999999999999997</v>
      </c>
      <c r="AE32" s="11">
        <v>0.013999999999999999</v>
      </c>
      <c r="AF32" s="11">
        <v>0.024</v>
      </c>
      <c r="AG32" s="11">
        <v>0.051000000000000004</v>
      </c>
      <c r="AH32" s="11">
        <v>0.072</v>
      </c>
      <c r="AI32" s="11">
        <v>0.044</v>
      </c>
      <c r="AJ32" s="11">
        <v>0.093</v>
      </c>
      <c r="AK32" s="11">
        <v>0.049</v>
      </c>
      <c r="AL32" s="11">
        <v>0.027</v>
      </c>
      <c r="AM32" s="11">
        <v>0.059</v>
      </c>
      <c r="AN32" s="11">
        <v>0.027</v>
      </c>
      <c r="AO32" s="11">
        <v>0.03</v>
      </c>
      <c r="AP32" s="11">
        <v>0.023</v>
      </c>
      <c r="AQ32" s="11">
        <v>0.049</v>
      </c>
      <c r="AR32" s="11">
        <v>0.035</v>
      </c>
      <c r="AS32" s="11">
        <v>0.004</v>
      </c>
      <c r="AT32" s="11">
        <v>0.044000000000000004</v>
      </c>
      <c r="AU32" s="11">
        <v>0.01</v>
      </c>
      <c r="AV32" s="11">
        <v>0.009000000000000001</v>
      </c>
      <c r="AW32" s="11">
        <v>0.039</v>
      </c>
      <c r="AX32" s="11">
        <v>0.028</v>
      </c>
      <c r="AY32" s="11">
        <v>0</v>
      </c>
      <c r="AZ32" s="11">
        <v>0.014</v>
      </c>
      <c r="BA32" s="11">
        <v>0.017</v>
      </c>
      <c r="BB32" s="11">
        <v>0.02</v>
      </c>
      <c r="BC32" s="11">
        <v>0.015</v>
      </c>
      <c r="BD32" s="11">
        <v>0.004</v>
      </c>
      <c r="BE32" s="11">
        <v>0.01</v>
      </c>
      <c r="BF32" s="11">
        <v>0.035</v>
      </c>
      <c r="BG32" s="11">
        <v>0.007</v>
      </c>
      <c r="BH32" s="11">
        <v>0.038000000000000006</v>
      </c>
      <c r="BI32" s="11">
        <v>0.027</v>
      </c>
      <c r="BJ32" s="11">
        <v>0.059000000000000004</v>
      </c>
      <c r="BK32" s="11">
        <v>0.175</v>
      </c>
      <c r="BL32" s="11">
        <v>0.04700000000000001</v>
      </c>
      <c r="BM32" s="11">
        <v>0.184</v>
      </c>
      <c r="BN32" s="11">
        <v>0.025</v>
      </c>
      <c r="BO32" s="11">
        <v>0.435</v>
      </c>
      <c r="BP32" s="11">
        <v>0.079</v>
      </c>
      <c r="BQ32" s="11">
        <v>0.33</v>
      </c>
      <c r="BR32" s="11">
        <v>0.056999999999999995</v>
      </c>
      <c r="BS32" s="11">
        <v>0.10200000000000001</v>
      </c>
      <c r="BT32" s="11">
        <v>0.15600000000000003</v>
      </c>
      <c r="BU32" s="11">
        <v>0.025</v>
      </c>
      <c r="BV32" s="11">
        <v>0.043</v>
      </c>
      <c r="BW32" s="11">
        <v>0.018000000000000002</v>
      </c>
      <c r="BX32" s="11">
        <v>0.038</v>
      </c>
      <c r="BY32" s="11">
        <v>0.089</v>
      </c>
      <c r="BZ32" s="11">
        <v>0.063</v>
      </c>
      <c r="CA32" s="11">
        <v>0.046</v>
      </c>
      <c r="CB32" s="11">
        <v>0</v>
      </c>
      <c r="CC32" s="11">
        <v>0.008</v>
      </c>
      <c r="CD32" s="11">
        <v>0.027</v>
      </c>
      <c r="CE32" s="11">
        <v>0.022</v>
      </c>
      <c r="CF32" s="11">
        <v>0.015</v>
      </c>
      <c r="CG32" s="11">
        <v>0.044</v>
      </c>
      <c r="CH32" s="11">
        <v>0.17800000000000002</v>
      </c>
      <c r="CI32" s="11">
        <v>0.136</v>
      </c>
      <c r="CJ32" s="11">
        <v>0.129</v>
      </c>
      <c r="CK32" s="11">
        <v>0.11</v>
      </c>
      <c r="CL32" s="11">
        <v>0.331</v>
      </c>
      <c r="CM32" s="11">
        <v>0.245</v>
      </c>
      <c r="CN32" s="11">
        <v>0.061</v>
      </c>
      <c r="CO32" s="11">
        <v>0.009</v>
      </c>
      <c r="CP32" s="11">
        <v>0.018000000000000002</v>
      </c>
      <c r="CQ32" s="11">
        <v>0.017</v>
      </c>
      <c r="CR32" s="11">
        <v>0.027999999999999997</v>
      </c>
      <c r="CS32" s="11">
        <v>0.037000000000000005</v>
      </c>
      <c r="CT32" s="11">
        <v>0.084</v>
      </c>
      <c r="CU32" s="11">
        <v>0.021</v>
      </c>
      <c r="CV32" s="11">
        <v>0.131</v>
      </c>
      <c r="CW32" s="11">
        <v>0.048</v>
      </c>
      <c r="CX32" s="11">
        <v>0.077</v>
      </c>
      <c r="CY32" s="11">
        <v>0.025</v>
      </c>
      <c r="CZ32" s="11">
        <v>0.076</v>
      </c>
      <c r="DA32" s="11">
        <v>0.121</v>
      </c>
      <c r="DB32" s="11">
        <v>0.039</v>
      </c>
      <c r="DC32" s="11">
        <v>0.073</v>
      </c>
      <c r="DD32" s="11">
        <v>0.066</v>
      </c>
      <c r="DE32" s="11">
        <v>0.079</v>
      </c>
      <c r="DF32" s="11">
        <v>0.049</v>
      </c>
      <c r="DG32" s="11">
        <v>0.014</v>
      </c>
      <c r="DH32" s="11">
        <v>0.034</v>
      </c>
      <c r="DI32" s="11">
        <v>0.021</v>
      </c>
      <c r="DJ32" s="11">
        <v>0.019</v>
      </c>
      <c r="DK32" s="11">
        <v>0.023</v>
      </c>
      <c r="DL32" s="11">
        <v>0.05</v>
      </c>
      <c r="DM32" s="11">
        <v>0.455</v>
      </c>
      <c r="DN32" s="11">
        <v>0.05</v>
      </c>
      <c r="DO32" s="11">
        <v>0.002</v>
      </c>
      <c r="DP32" s="11">
        <v>0.040999999999999995</v>
      </c>
      <c r="DQ32" s="11">
        <v>0.012</v>
      </c>
      <c r="DR32" s="11">
        <v>0.009</v>
      </c>
      <c r="DS32" s="11">
        <v>0.044</v>
      </c>
      <c r="DT32" s="11">
        <v>0.033</v>
      </c>
      <c r="DU32" s="11">
        <v>0.195</v>
      </c>
      <c r="DV32" s="11">
        <v>0.039</v>
      </c>
      <c r="DW32" s="11">
        <v>0.025</v>
      </c>
      <c r="DX32" s="11">
        <v>0.028</v>
      </c>
      <c r="DY32" s="11">
        <v>0.025</v>
      </c>
      <c r="DZ32" s="11">
        <v>0.016</v>
      </c>
      <c r="EA32" s="11">
        <v>0.019</v>
      </c>
      <c r="EB32" s="11">
        <v>0.033</v>
      </c>
      <c r="EC32" s="11">
        <v>0.012</v>
      </c>
      <c r="ED32" s="11">
        <v>0.046</v>
      </c>
      <c r="EE32" s="11">
        <v>0.018000000000000002</v>
      </c>
      <c r="EF32" s="11">
        <v>0.040999999999999995</v>
      </c>
      <c r="EG32" s="11">
        <v>0.026000000000000002</v>
      </c>
      <c r="EH32" s="11">
        <v>0.01</v>
      </c>
      <c r="EI32" s="11">
        <v>0.095</v>
      </c>
      <c r="EJ32" s="11">
        <v>0.031</v>
      </c>
      <c r="EK32" s="11">
        <v>0.02</v>
      </c>
      <c r="EL32" s="11">
        <v>0.004</v>
      </c>
      <c r="EM32" s="11">
        <v>0.016</v>
      </c>
      <c r="EN32" s="11">
        <v>0.018000000000000002</v>
      </c>
      <c r="EO32" s="11">
        <v>0.027999999999999997</v>
      </c>
      <c r="EP32" s="11">
        <v>0.05</v>
      </c>
      <c r="EQ32" s="11">
        <v>0.026</v>
      </c>
      <c r="ER32" s="11">
        <v>0.049</v>
      </c>
      <c r="ES32" s="11">
        <v>0.026</v>
      </c>
      <c r="ET32" s="11">
        <v>0.027</v>
      </c>
      <c r="EU32" s="11">
        <v>0.013</v>
      </c>
      <c r="EV32" s="11">
        <v>0.139</v>
      </c>
      <c r="EW32" s="11">
        <v>0.032</v>
      </c>
      <c r="EX32" s="11">
        <v>0.085</v>
      </c>
      <c r="EY32" s="11">
        <v>0.046</v>
      </c>
      <c r="EZ32" s="11">
        <v>0.014</v>
      </c>
      <c r="FA32" s="11">
        <v>0.028999999999999998</v>
      </c>
      <c r="FB32" s="11">
        <v>0.321</v>
      </c>
      <c r="FC32" s="11">
        <v>0.009000000000000001</v>
      </c>
      <c r="FD32" s="11">
        <v>0.006</v>
      </c>
      <c r="FE32" s="11">
        <v>0.02</v>
      </c>
      <c r="FF32" s="11">
        <v>0.38</v>
      </c>
      <c r="FG32" s="11">
        <v>0.023</v>
      </c>
      <c r="FH32" s="11">
        <v>0.126</v>
      </c>
      <c r="FI32" s="11">
        <v>0.027000000000000003</v>
      </c>
      <c r="FJ32" s="11">
        <v>0.037</v>
      </c>
      <c r="FK32" s="11">
        <v>0.043000000000000003</v>
      </c>
      <c r="FL32" s="11">
        <v>0.064</v>
      </c>
      <c r="FM32" s="11">
        <v>0.089</v>
      </c>
      <c r="FN32" s="11">
        <v>0.091</v>
      </c>
      <c r="FO32" s="11">
        <v>0.05399999999999999</v>
      </c>
      <c r="FP32" s="11">
        <v>0.046</v>
      </c>
      <c r="FQ32" s="11">
        <v>0.017</v>
      </c>
      <c r="FR32" s="11">
        <v>0.036000000000000004</v>
      </c>
      <c r="FS32" s="11">
        <v>0.028</v>
      </c>
      <c r="FT32" s="11">
        <v>0.28200000000000003</v>
      </c>
      <c r="FU32" s="11">
        <v>0.019</v>
      </c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</row>
    <row r="33" spans="1:256" ht="12.75">
      <c r="A33" s="54"/>
      <c r="B33" s="54"/>
      <c r="C33" s="59" t="s">
        <v>13</v>
      </c>
      <c r="D33" s="11">
        <v>2.745</v>
      </c>
      <c r="E33" s="11">
        <v>2.8579999999999997</v>
      </c>
      <c r="F33" s="11">
        <v>2.4909999999999997</v>
      </c>
      <c r="G33" s="11">
        <v>2.747</v>
      </c>
      <c r="H33" s="11">
        <v>2.784</v>
      </c>
      <c r="I33" s="11">
        <v>2.5469999999999997</v>
      </c>
      <c r="J33" s="11">
        <v>2.566</v>
      </c>
      <c r="K33" s="11">
        <v>2.5540000000000003</v>
      </c>
      <c r="L33" s="11">
        <v>2.6660000000000004</v>
      </c>
      <c r="M33" s="11">
        <v>2.695</v>
      </c>
      <c r="N33" s="11">
        <v>2.6130000000000004</v>
      </c>
      <c r="O33" s="11">
        <v>2.555</v>
      </c>
      <c r="P33" s="11">
        <v>2.582</v>
      </c>
      <c r="Q33" s="11">
        <v>2.695</v>
      </c>
      <c r="R33" s="11">
        <v>2.3890000000000002</v>
      </c>
      <c r="S33" s="11">
        <v>2.8289999999999997</v>
      </c>
      <c r="T33" s="11">
        <v>2.808</v>
      </c>
      <c r="U33" s="11">
        <v>2.2969999999999997</v>
      </c>
      <c r="V33" s="11">
        <v>2.55</v>
      </c>
      <c r="W33" s="11">
        <v>2.753</v>
      </c>
      <c r="X33" s="11">
        <v>2.503</v>
      </c>
      <c r="Y33" s="11">
        <v>2.458</v>
      </c>
      <c r="Z33" s="11">
        <v>2.5039999999999996</v>
      </c>
      <c r="AA33" s="11">
        <v>2.534</v>
      </c>
      <c r="AB33" s="11">
        <v>2.56</v>
      </c>
      <c r="AC33" s="11">
        <v>2.436</v>
      </c>
      <c r="AD33" s="11">
        <v>2.5060000000000002</v>
      </c>
      <c r="AE33" s="11">
        <v>2.6020000000000003</v>
      </c>
      <c r="AF33" s="11">
        <v>2.57</v>
      </c>
      <c r="AG33" s="11">
        <v>2.5620000000000003</v>
      </c>
      <c r="AH33" s="11">
        <v>2.4859999999999998</v>
      </c>
      <c r="AI33" s="11">
        <v>2.543</v>
      </c>
      <c r="AJ33" s="11">
        <v>2.385</v>
      </c>
      <c r="AK33" s="11">
        <v>2.5359999999999996</v>
      </c>
      <c r="AL33" s="11">
        <v>2.5359999999999996</v>
      </c>
      <c r="AM33" s="11">
        <v>2.4370000000000003</v>
      </c>
      <c r="AN33" s="11">
        <v>2.5890000000000004</v>
      </c>
      <c r="AO33" s="11">
        <v>2.5730000000000004</v>
      </c>
      <c r="AP33" s="11">
        <v>2.5170000000000003</v>
      </c>
      <c r="AQ33" s="11">
        <v>2.556</v>
      </c>
      <c r="AR33" s="11">
        <v>2.4509999999999996</v>
      </c>
      <c r="AS33" s="11">
        <v>2.521</v>
      </c>
      <c r="AT33" s="11">
        <v>2.4109999999999996</v>
      </c>
      <c r="AU33" s="11">
        <v>2.555</v>
      </c>
      <c r="AV33" s="11">
        <v>2.574</v>
      </c>
      <c r="AW33" s="11">
        <v>2.4619999999999997</v>
      </c>
      <c r="AX33" s="11">
        <v>2.551</v>
      </c>
      <c r="AY33" s="11">
        <v>2.72</v>
      </c>
      <c r="AZ33" s="11">
        <v>2.601</v>
      </c>
      <c r="BA33" s="11">
        <v>2.7030000000000003</v>
      </c>
      <c r="BB33" s="11">
        <v>2.686</v>
      </c>
      <c r="BC33" s="11">
        <v>2.6639999999999997</v>
      </c>
      <c r="BD33" s="11">
        <v>2.5730000000000004</v>
      </c>
      <c r="BE33" s="11">
        <v>2.652</v>
      </c>
      <c r="BF33" s="11">
        <v>2.6689999999999996</v>
      </c>
      <c r="BG33" s="11">
        <v>2.6479999999999997</v>
      </c>
      <c r="BH33" s="11">
        <v>2.636</v>
      </c>
      <c r="BI33" s="11">
        <v>2.7119999999999997</v>
      </c>
      <c r="BJ33" s="11">
        <v>2.705</v>
      </c>
      <c r="BK33" s="11">
        <v>2.0839999999999996</v>
      </c>
      <c r="BL33" s="11">
        <v>2.5780000000000003</v>
      </c>
      <c r="BM33" s="11">
        <v>2.064</v>
      </c>
      <c r="BN33" s="11">
        <v>2.651</v>
      </c>
      <c r="BO33" s="11">
        <v>2.61</v>
      </c>
      <c r="BP33" s="11">
        <v>2.593</v>
      </c>
      <c r="BQ33" s="11">
        <v>2.195</v>
      </c>
      <c r="BR33" s="11">
        <v>2.6529999999999996</v>
      </c>
      <c r="BS33" s="11">
        <v>2.537</v>
      </c>
      <c r="BT33" s="11">
        <v>2.475</v>
      </c>
      <c r="BU33" s="11">
        <v>2.651</v>
      </c>
      <c r="BV33" s="11">
        <v>2.636</v>
      </c>
      <c r="BW33" s="11">
        <v>2.595</v>
      </c>
      <c r="BX33" s="11">
        <v>2.6289999999999996</v>
      </c>
      <c r="BY33" s="11">
        <v>2.4880000000000004</v>
      </c>
      <c r="BZ33" s="11">
        <v>2.641</v>
      </c>
      <c r="CA33" s="11">
        <v>2.575</v>
      </c>
      <c r="CB33" s="11">
        <v>2.596</v>
      </c>
      <c r="CC33" s="11">
        <v>2.513</v>
      </c>
      <c r="CD33" s="11">
        <v>2.5069999999999997</v>
      </c>
      <c r="CE33" s="11">
        <v>2.561</v>
      </c>
      <c r="CF33" s="11">
        <v>2.4930000000000003</v>
      </c>
      <c r="CG33" s="11">
        <v>2.588</v>
      </c>
      <c r="CH33" s="11">
        <v>2.4210000000000003</v>
      </c>
      <c r="CI33" s="11">
        <v>2.2510000000000003</v>
      </c>
      <c r="CJ33" s="11">
        <v>2.492</v>
      </c>
      <c r="CK33" s="11">
        <v>2.508</v>
      </c>
      <c r="CL33" s="11">
        <v>2.1660000000000004</v>
      </c>
      <c r="CM33" s="11">
        <v>2.1740000000000004</v>
      </c>
      <c r="CN33" s="11">
        <v>2.4939999999999998</v>
      </c>
      <c r="CO33" s="11">
        <v>2.67</v>
      </c>
      <c r="CP33" s="11">
        <v>2.7270000000000003</v>
      </c>
      <c r="CQ33" s="11">
        <v>2.7169999999999996</v>
      </c>
      <c r="CR33" s="11">
        <v>2.6689999999999996</v>
      </c>
      <c r="CS33" s="11">
        <v>2.4539999999999997</v>
      </c>
      <c r="CT33" s="11">
        <v>2.4619999999999997</v>
      </c>
      <c r="CU33" s="11">
        <v>2.49</v>
      </c>
      <c r="CV33" s="11">
        <v>2.2270000000000003</v>
      </c>
      <c r="CW33" s="11">
        <v>2.5469999999999997</v>
      </c>
      <c r="CX33" s="11">
        <v>2.524</v>
      </c>
      <c r="CY33" s="11">
        <v>2.5860000000000003</v>
      </c>
      <c r="CZ33" s="11">
        <v>2.5389999999999997</v>
      </c>
      <c r="DA33" s="11">
        <v>2.4130000000000003</v>
      </c>
      <c r="DB33" s="11">
        <v>2.452</v>
      </c>
      <c r="DC33" s="11">
        <v>2.4619999999999997</v>
      </c>
      <c r="DD33" s="11">
        <v>2.4690000000000003</v>
      </c>
      <c r="DE33" s="11">
        <v>2.431</v>
      </c>
      <c r="DF33" s="11">
        <v>2.5940000000000003</v>
      </c>
      <c r="DG33" s="11">
        <v>2.582</v>
      </c>
      <c r="DH33" s="11">
        <v>2.6710000000000003</v>
      </c>
      <c r="DI33" s="11">
        <v>2.6289999999999996</v>
      </c>
      <c r="DJ33" s="11">
        <v>2.643</v>
      </c>
      <c r="DK33" s="11">
        <v>2.641</v>
      </c>
      <c r="DL33" s="11">
        <v>2.59</v>
      </c>
      <c r="DM33" s="11">
        <v>2.364</v>
      </c>
      <c r="DN33" s="11">
        <v>2.7169999999999996</v>
      </c>
      <c r="DO33" s="11">
        <v>2.5839999999999996</v>
      </c>
      <c r="DP33" s="11">
        <v>2.676</v>
      </c>
      <c r="DQ33" s="11">
        <v>2.68</v>
      </c>
      <c r="DR33" s="11">
        <v>2.675</v>
      </c>
      <c r="DS33" s="11">
        <v>2.6609999999999996</v>
      </c>
      <c r="DT33" s="11">
        <v>2.69</v>
      </c>
      <c r="DU33" s="11">
        <v>2.515</v>
      </c>
      <c r="DV33" s="11">
        <v>2.5919999999999996</v>
      </c>
      <c r="DW33" s="11">
        <v>2.6769999999999996</v>
      </c>
      <c r="DX33" s="11">
        <v>2.675</v>
      </c>
      <c r="DY33" s="11">
        <v>2.607</v>
      </c>
      <c r="DZ33" s="11">
        <v>2.596</v>
      </c>
      <c r="EA33" s="11">
        <v>2.6479999999999997</v>
      </c>
      <c r="EB33" s="11">
        <v>2.6790000000000003</v>
      </c>
      <c r="EC33" s="11">
        <v>2.627</v>
      </c>
      <c r="ED33" s="11">
        <v>2.683</v>
      </c>
      <c r="EE33" s="11">
        <v>2.6479999999999997</v>
      </c>
      <c r="EF33" s="11">
        <v>2.6580000000000004</v>
      </c>
      <c r="EG33" s="11">
        <v>2.607</v>
      </c>
      <c r="EH33" s="11">
        <v>2.561</v>
      </c>
      <c r="EI33" s="11">
        <v>2.495</v>
      </c>
      <c r="EJ33" s="11">
        <v>2.543</v>
      </c>
      <c r="EK33" s="11">
        <v>2.5620000000000003</v>
      </c>
      <c r="EL33" s="11">
        <v>2.5279999999999996</v>
      </c>
      <c r="EM33" s="11">
        <v>2.5570000000000004</v>
      </c>
      <c r="EN33" s="11">
        <v>2.5410000000000004</v>
      </c>
      <c r="EO33" s="11">
        <v>2.5490000000000004</v>
      </c>
      <c r="EP33" s="11">
        <v>2.5620000000000003</v>
      </c>
      <c r="EQ33" s="11">
        <v>2.612</v>
      </c>
      <c r="ER33" s="11">
        <v>2.5679999999999996</v>
      </c>
      <c r="ES33" s="11">
        <v>2.502</v>
      </c>
      <c r="ET33" s="11">
        <v>2.4669999999999996</v>
      </c>
      <c r="EU33" s="11">
        <v>2.5309999999999997</v>
      </c>
      <c r="EV33" s="11">
        <v>2.498</v>
      </c>
      <c r="EW33" s="11">
        <v>2.575</v>
      </c>
      <c r="EX33" s="11">
        <v>2.555</v>
      </c>
      <c r="EY33" s="11">
        <v>2.569</v>
      </c>
      <c r="EZ33" s="11">
        <v>2.6369999999999996</v>
      </c>
      <c r="FA33" s="11">
        <v>2.5010000000000003</v>
      </c>
      <c r="FB33" s="11">
        <v>2.306</v>
      </c>
      <c r="FC33" s="11">
        <v>2.5759999999999996</v>
      </c>
      <c r="FD33" s="11">
        <v>2.58</v>
      </c>
      <c r="FE33" s="11">
        <v>2.439</v>
      </c>
      <c r="FF33" s="11">
        <v>2.2889999999999997</v>
      </c>
      <c r="FG33" s="11">
        <v>2.5380000000000003</v>
      </c>
      <c r="FH33" s="11">
        <v>2.367</v>
      </c>
      <c r="FI33" s="11">
        <v>2.5229999999999997</v>
      </c>
      <c r="FJ33" s="11">
        <v>2.5140000000000002</v>
      </c>
      <c r="FK33" s="11">
        <v>2.5759999999999996</v>
      </c>
      <c r="FL33" s="11">
        <v>2.652</v>
      </c>
      <c r="FM33" s="11">
        <v>2.5780000000000003</v>
      </c>
      <c r="FN33" s="11">
        <v>2.643</v>
      </c>
      <c r="FO33" s="11">
        <v>2.7380000000000004</v>
      </c>
      <c r="FP33" s="11">
        <v>2.716</v>
      </c>
      <c r="FQ33" s="11">
        <v>2.5679999999999996</v>
      </c>
      <c r="FR33" s="11">
        <v>2.6159999999999997</v>
      </c>
      <c r="FS33" s="11">
        <v>2.7110000000000003</v>
      </c>
      <c r="FT33" s="11">
        <v>2.47</v>
      </c>
      <c r="FU33" s="11">
        <v>2.6879999999999997</v>
      </c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</row>
    <row r="34" spans="1:256" ht="12.75">
      <c r="A34" s="54"/>
      <c r="B34" s="54"/>
      <c r="C34" s="59" t="s">
        <v>14</v>
      </c>
      <c r="D34" s="11">
        <v>68.625</v>
      </c>
      <c r="E34" s="11">
        <v>71.45</v>
      </c>
      <c r="F34" s="11">
        <v>62.275</v>
      </c>
      <c r="G34" s="11">
        <v>68.675</v>
      </c>
      <c r="H34" s="11">
        <v>69.6</v>
      </c>
      <c r="I34" s="11">
        <v>63.675</v>
      </c>
      <c r="J34" s="11">
        <v>64.15</v>
      </c>
      <c r="K34" s="11">
        <v>63.85</v>
      </c>
      <c r="L34" s="11">
        <v>66.65</v>
      </c>
      <c r="M34" s="11">
        <v>67.375</v>
      </c>
      <c r="N34" s="11">
        <v>65.325</v>
      </c>
      <c r="O34" s="11">
        <v>63.875</v>
      </c>
      <c r="P34" s="11">
        <v>64.55</v>
      </c>
      <c r="Q34" s="11">
        <v>67.375</v>
      </c>
      <c r="R34" s="11">
        <v>59.725</v>
      </c>
      <c r="S34" s="11">
        <v>70.725</v>
      </c>
      <c r="T34" s="11">
        <v>70.2</v>
      </c>
      <c r="U34" s="11">
        <v>57.425</v>
      </c>
      <c r="V34" s="11">
        <v>63.75</v>
      </c>
      <c r="W34" s="11">
        <v>68.825</v>
      </c>
      <c r="X34" s="11">
        <v>62.575</v>
      </c>
      <c r="Y34" s="11">
        <v>61.45</v>
      </c>
      <c r="Z34" s="11">
        <v>62.6</v>
      </c>
      <c r="AA34" s="11">
        <v>63.35</v>
      </c>
      <c r="AB34" s="11">
        <v>64</v>
      </c>
      <c r="AC34" s="11">
        <v>60.9</v>
      </c>
      <c r="AD34" s="11">
        <v>62.65</v>
      </c>
      <c r="AE34" s="11">
        <v>65.05</v>
      </c>
      <c r="AF34" s="11">
        <v>64.25</v>
      </c>
      <c r="AG34" s="11">
        <v>64.05</v>
      </c>
      <c r="AH34" s="11">
        <v>62.15</v>
      </c>
      <c r="AI34" s="11">
        <v>63.575</v>
      </c>
      <c r="AJ34" s="11">
        <v>59.625</v>
      </c>
      <c r="AK34" s="11">
        <v>63.4</v>
      </c>
      <c r="AL34" s="11">
        <v>63.4</v>
      </c>
      <c r="AM34" s="11">
        <v>60.925</v>
      </c>
      <c r="AN34" s="11">
        <v>64.725</v>
      </c>
      <c r="AO34" s="11">
        <v>64.325</v>
      </c>
      <c r="AP34" s="11">
        <v>62.925</v>
      </c>
      <c r="AQ34" s="11">
        <v>63.9</v>
      </c>
      <c r="AR34" s="11">
        <v>61.275</v>
      </c>
      <c r="AS34" s="11">
        <v>63.025</v>
      </c>
      <c r="AT34" s="11">
        <v>60.275</v>
      </c>
      <c r="AU34" s="11">
        <v>63.875</v>
      </c>
      <c r="AV34" s="11">
        <v>64.35</v>
      </c>
      <c r="AW34" s="11">
        <v>61.55</v>
      </c>
      <c r="AX34" s="11">
        <v>63.775</v>
      </c>
      <c r="AY34" s="11">
        <v>68</v>
      </c>
      <c r="AZ34" s="11">
        <v>65.025</v>
      </c>
      <c r="BA34" s="11">
        <v>67.575</v>
      </c>
      <c r="BB34" s="11">
        <v>67.15</v>
      </c>
      <c r="BC34" s="11">
        <v>66.6</v>
      </c>
      <c r="BD34" s="11">
        <v>64.325</v>
      </c>
      <c r="BE34" s="11">
        <v>66.3</v>
      </c>
      <c r="BF34" s="11">
        <v>66.725</v>
      </c>
      <c r="BG34" s="11">
        <v>66.2</v>
      </c>
      <c r="BH34" s="11">
        <v>65.9</v>
      </c>
      <c r="BI34" s="11">
        <v>67.8</v>
      </c>
      <c r="BJ34" s="11">
        <v>67.625</v>
      </c>
      <c r="BK34" s="11">
        <v>52.1</v>
      </c>
      <c r="BL34" s="11">
        <v>64.45</v>
      </c>
      <c r="BM34" s="11">
        <v>51.6</v>
      </c>
      <c r="BN34" s="11">
        <v>66.275</v>
      </c>
      <c r="BO34" s="11">
        <v>65.25</v>
      </c>
      <c r="BP34" s="11">
        <v>64.825</v>
      </c>
      <c r="BQ34" s="11">
        <v>54.875</v>
      </c>
      <c r="BR34" s="11">
        <v>66.325</v>
      </c>
      <c r="BS34" s="11">
        <v>63.425</v>
      </c>
      <c r="BT34" s="11">
        <v>61.875</v>
      </c>
      <c r="BU34" s="11">
        <v>66.275</v>
      </c>
      <c r="BV34" s="11">
        <v>65.9</v>
      </c>
      <c r="BW34" s="11">
        <v>64.875</v>
      </c>
      <c r="BX34" s="11">
        <v>65.725</v>
      </c>
      <c r="BY34" s="11">
        <v>62.2</v>
      </c>
      <c r="BZ34" s="11">
        <v>66.025</v>
      </c>
      <c r="CA34" s="11">
        <v>64.375</v>
      </c>
      <c r="CB34" s="11">
        <v>64.9</v>
      </c>
      <c r="CC34" s="11">
        <v>62.825</v>
      </c>
      <c r="CD34" s="11">
        <v>62.675</v>
      </c>
      <c r="CE34" s="11">
        <v>64.025</v>
      </c>
      <c r="CF34" s="11">
        <v>62.325</v>
      </c>
      <c r="CG34" s="11">
        <v>64.7</v>
      </c>
      <c r="CH34" s="11">
        <v>60.525</v>
      </c>
      <c r="CI34" s="11">
        <v>56.275</v>
      </c>
      <c r="CJ34" s="11">
        <v>62.3</v>
      </c>
      <c r="CK34" s="11">
        <v>62.7</v>
      </c>
      <c r="CL34" s="11">
        <v>54.15</v>
      </c>
      <c r="CM34" s="11">
        <v>54.35</v>
      </c>
      <c r="CN34" s="11">
        <v>62.35</v>
      </c>
      <c r="CO34" s="11">
        <v>66.75</v>
      </c>
      <c r="CP34" s="11">
        <v>68.175</v>
      </c>
      <c r="CQ34" s="11">
        <v>67.925</v>
      </c>
      <c r="CR34" s="11">
        <v>66.725</v>
      </c>
      <c r="CS34" s="11">
        <v>61.35</v>
      </c>
      <c r="CT34" s="11">
        <v>61.55</v>
      </c>
      <c r="CU34" s="11">
        <v>62.25</v>
      </c>
      <c r="CV34" s="11">
        <v>55.675</v>
      </c>
      <c r="CW34" s="11">
        <v>63.675</v>
      </c>
      <c r="CX34" s="11">
        <v>63.1</v>
      </c>
      <c r="CY34" s="11">
        <v>64.65</v>
      </c>
      <c r="CZ34" s="11">
        <v>63.475</v>
      </c>
      <c r="DA34" s="11">
        <v>60.325</v>
      </c>
      <c r="DB34" s="11">
        <v>61.3</v>
      </c>
      <c r="DC34" s="11">
        <v>61.55</v>
      </c>
      <c r="DD34" s="11">
        <v>61.725</v>
      </c>
      <c r="DE34" s="11">
        <v>60.775</v>
      </c>
      <c r="DF34" s="11">
        <v>64.85</v>
      </c>
      <c r="DG34" s="11">
        <v>64.55</v>
      </c>
      <c r="DH34" s="11">
        <v>66.775</v>
      </c>
      <c r="DI34" s="11">
        <v>65.725</v>
      </c>
      <c r="DJ34" s="11">
        <v>66.075</v>
      </c>
      <c r="DK34" s="11">
        <v>66.025</v>
      </c>
      <c r="DL34" s="11">
        <v>64.75</v>
      </c>
      <c r="DM34" s="11">
        <v>59.1</v>
      </c>
      <c r="DN34" s="11">
        <v>67.925</v>
      </c>
      <c r="DO34" s="11">
        <v>64.6</v>
      </c>
      <c r="DP34" s="11">
        <v>66.9</v>
      </c>
      <c r="DQ34" s="11">
        <v>67</v>
      </c>
      <c r="DR34" s="11">
        <v>66.875</v>
      </c>
      <c r="DS34" s="11">
        <v>66.525</v>
      </c>
      <c r="DT34" s="11">
        <v>67.25</v>
      </c>
      <c r="DU34" s="11">
        <v>62.875</v>
      </c>
      <c r="DV34" s="11">
        <v>64.8</v>
      </c>
      <c r="DW34" s="11">
        <v>66.925</v>
      </c>
      <c r="DX34" s="11">
        <v>66.875</v>
      </c>
      <c r="DY34" s="11">
        <v>65.175</v>
      </c>
      <c r="DZ34" s="11">
        <v>64.9</v>
      </c>
      <c r="EA34" s="11">
        <v>66.2</v>
      </c>
      <c r="EB34" s="11">
        <v>66.975</v>
      </c>
      <c r="EC34" s="11">
        <v>65.675</v>
      </c>
      <c r="ED34" s="11">
        <v>67.075</v>
      </c>
      <c r="EE34" s="11">
        <v>66.2</v>
      </c>
      <c r="EF34" s="11">
        <v>66.45</v>
      </c>
      <c r="EG34" s="11">
        <v>65.175</v>
      </c>
      <c r="EH34" s="11">
        <v>64.025</v>
      </c>
      <c r="EI34" s="11">
        <v>62.375</v>
      </c>
      <c r="EJ34" s="11">
        <v>63.575</v>
      </c>
      <c r="EK34" s="11">
        <v>64.05</v>
      </c>
      <c r="EL34" s="11">
        <v>63.2</v>
      </c>
      <c r="EM34" s="11">
        <v>63.925</v>
      </c>
      <c r="EN34" s="11">
        <v>63.525</v>
      </c>
      <c r="EO34" s="11">
        <v>63.725</v>
      </c>
      <c r="EP34" s="11">
        <v>64.05</v>
      </c>
      <c r="EQ34" s="11">
        <v>65.3</v>
      </c>
      <c r="ER34" s="11">
        <v>64.2</v>
      </c>
      <c r="ES34" s="11">
        <v>62.55</v>
      </c>
      <c r="ET34" s="11">
        <v>61.675</v>
      </c>
      <c r="EU34" s="11">
        <v>63.275</v>
      </c>
      <c r="EV34" s="11">
        <v>62.45</v>
      </c>
      <c r="EW34" s="11">
        <v>64.375</v>
      </c>
      <c r="EX34" s="11">
        <v>63.875</v>
      </c>
      <c r="EY34" s="11">
        <v>64.225</v>
      </c>
      <c r="EZ34" s="11">
        <v>65.925</v>
      </c>
      <c r="FA34" s="11">
        <v>62.525</v>
      </c>
      <c r="FB34" s="11">
        <v>57.65</v>
      </c>
      <c r="FC34" s="11">
        <v>64.4</v>
      </c>
      <c r="FD34" s="11">
        <v>64.5</v>
      </c>
      <c r="FE34" s="11">
        <v>60.975</v>
      </c>
      <c r="FF34" s="11">
        <v>57.225</v>
      </c>
      <c r="FG34" s="11">
        <v>63.45</v>
      </c>
      <c r="FH34" s="11">
        <v>59.175</v>
      </c>
      <c r="FI34" s="11">
        <v>63.075</v>
      </c>
      <c r="FJ34" s="11">
        <v>62.85</v>
      </c>
      <c r="FK34" s="11">
        <v>64.4</v>
      </c>
      <c r="FL34" s="11">
        <v>66.3</v>
      </c>
      <c r="FM34" s="11">
        <v>64.45</v>
      </c>
      <c r="FN34" s="11">
        <v>66.075</v>
      </c>
      <c r="FO34" s="11">
        <v>68.45</v>
      </c>
      <c r="FP34" s="11">
        <v>67.9</v>
      </c>
      <c r="FQ34" s="11">
        <v>64.2</v>
      </c>
      <c r="FR34" s="11">
        <v>65.4</v>
      </c>
      <c r="FS34" s="11">
        <v>67.775</v>
      </c>
      <c r="FT34" s="11">
        <v>61.75</v>
      </c>
      <c r="FU34" s="11">
        <v>67.2</v>
      </c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pans="1:256" ht="12.75">
      <c r="A35" s="54"/>
      <c r="B35" s="54"/>
      <c r="C35" s="59" t="s">
        <v>15</v>
      </c>
      <c r="D35" s="11">
        <v>2.705</v>
      </c>
      <c r="E35" s="11">
        <v>2.779</v>
      </c>
      <c r="F35" s="11">
        <v>2.926</v>
      </c>
      <c r="G35" s="11">
        <v>2.691</v>
      </c>
      <c r="H35" s="11">
        <v>2.815</v>
      </c>
      <c r="I35" s="11">
        <v>2.928</v>
      </c>
      <c r="J35" s="11">
        <v>2.9270000000000005</v>
      </c>
      <c r="K35" s="11">
        <v>2.8979999999999997</v>
      </c>
      <c r="L35" s="11">
        <v>2.8209999999999997</v>
      </c>
      <c r="M35" s="11">
        <v>2.801</v>
      </c>
      <c r="N35" s="11">
        <v>2.955</v>
      </c>
      <c r="O35" s="11">
        <v>2.982</v>
      </c>
      <c r="P35" s="11">
        <v>2.952</v>
      </c>
      <c r="Q35" s="11">
        <v>2.74</v>
      </c>
      <c r="R35" s="11">
        <v>3.143</v>
      </c>
      <c r="S35" s="11">
        <v>2.766</v>
      </c>
      <c r="T35" s="11">
        <v>2.747</v>
      </c>
      <c r="U35" s="11">
        <v>2.9010000000000007</v>
      </c>
      <c r="V35" s="11">
        <v>2.766</v>
      </c>
      <c r="W35" s="11">
        <v>2.59</v>
      </c>
      <c r="X35" s="11">
        <v>2.407</v>
      </c>
      <c r="Y35" s="11">
        <v>2.4</v>
      </c>
      <c r="Z35" s="11">
        <v>2.468000000000001</v>
      </c>
      <c r="AA35" s="11">
        <v>2.42</v>
      </c>
      <c r="AB35" s="11">
        <v>2.386</v>
      </c>
      <c r="AC35" s="11">
        <v>2.497</v>
      </c>
      <c r="AD35" s="11">
        <v>2.409</v>
      </c>
      <c r="AE35" s="11">
        <v>2.3759999999999994</v>
      </c>
      <c r="AF35" s="11">
        <v>2.3839999999999995</v>
      </c>
      <c r="AG35" s="11">
        <v>2.362</v>
      </c>
      <c r="AH35" s="11">
        <v>2.4</v>
      </c>
      <c r="AI35" s="11">
        <v>2.43</v>
      </c>
      <c r="AJ35" s="11">
        <v>2.3970000000000002</v>
      </c>
      <c r="AK35" s="11">
        <v>2.4430000000000005</v>
      </c>
      <c r="AL35" s="11">
        <v>2.43</v>
      </c>
      <c r="AM35" s="11">
        <v>2.4559999999999995</v>
      </c>
      <c r="AN35" s="11">
        <v>2.404</v>
      </c>
      <c r="AO35" s="11">
        <v>2.3819999999999997</v>
      </c>
      <c r="AP35" s="11">
        <v>2.298</v>
      </c>
      <c r="AQ35" s="11">
        <v>2.497</v>
      </c>
      <c r="AR35" s="11">
        <v>2.45</v>
      </c>
      <c r="AS35" s="11">
        <v>2.362</v>
      </c>
      <c r="AT35" s="11">
        <v>2.4140000000000006</v>
      </c>
      <c r="AU35" s="11">
        <v>2.466</v>
      </c>
      <c r="AV35" s="11">
        <v>2.4220000000000006</v>
      </c>
      <c r="AW35" s="11">
        <v>2.4270000000000005</v>
      </c>
      <c r="AX35" s="11">
        <v>2.38</v>
      </c>
      <c r="AY35" s="11">
        <v>2.5380000000000003</v>
      </c>
      <c r="AZ35" s="11">
        <v>2.503</v>
      </c>
      <c r="BA35" s="11">
        <v>2.532</v>
      </c>
      <c r="BB35" s="11">
        <v>2.5090000000000003</v>
      </c>
      <c r="BC35" s="11">
        <v>2.5730000000000004</v>
      </c>
      <c r="BD35" s="11">
        <v>2.542</v>
      </c>
      <c r="BE35" s="11">
        <v>2.4989999999999997</v>
      </c>
      <c r="BF35" s="11">
        <v>2.5470000000000006</v>
      </c>
      <c r="BG35" s="11">
        <v>2.548</v>
      </c>
      <c r="BH35" s="11">
        <v>2.5809999999999995</v>
      </c>
      <c r="BI35" s="11">
        <v>2.73</v>
      </c>
      <c r="BJ35" s="11">
        <v>2.667</v>
      </c>
      <c r="BK35" s="11">
        <v>3.0280000000000005</v>
      </c>
      <c r="BL35" s="11">
        <v>2.511</v>
      </c>
      <c r="BM35" s="11">
        <v>3.061</v>
      </c>
      <c r="BN35" s="11">
        <v>2.596</v>
      </c>
      <c r="BO35" s="11">
        <v>2.675</v>
      </c>
      <c r="BP35" s="11">
        <v>2.68</v>
      </c>
      <c r="BQ35" s="11">
        <v>3.168</v>
      </c>
      <c r="BR35" s="11">
        <v>2.5810000000000004</v>
      </c>
      <c r="BS35" s="11">
        <v>2.566</v>
      </c>
      <c r="BT35" s="11">
        <v>2.6290000000000004</v>
      </c>
      <c r="BU35" s="11">
        <v>2.542</v>
      </c>
      <c r="BV35" s="11">
        <v>2.569</v>
      </c>
      <c r="BW35" s="11">
        <v>2.4530000000000003</v>
      </c>
      <c r="BX35" s="11">
        <v>2.5680000000000005</v>
      </c>
      <c r="BY35" s="11">
        <v>2.5429999999999993</v>
      </c>
      <c r="BZ35" s="11">
        <v>2.508</v>
      </c>
      <c r="CA35" s="11">
        <v>2.4959999999999996</v>
      </c>
      <c r="CB35" s="11">
        <v>2.442</v>
      </c>
      <c r="CC35" s="11">
        <v>2.515</v>
      </c>
      <c r="CD35" s="11">
        <v>2.479</v>
      </c>
      <c r="CE35" s="11">
        <v>2.495</v>
      </c>
      <c r="CF35" s="11">
        <v>2.364</v>
      </c>
      <c r="CG35" s="11">
        <v>2.4779999999999998</v>
      </c>
      <c r="CH35" s="11">
        <v>2.5489999999999995</v>
      </c>
      <c r="CI35" s="11">
        <v>2.6719999999999997</v>
      </c>
      <c r="CJ35" s="11">
        <v>2.513</v>
      </c>
      <c r="CK35" s="11">
        <v>2.4770000000000003</v>
      </c>
      <c r="CL35" s="11">
        <v>2.9259999999999993</v>
      </c>
      <c r="CM35" s="11">
        <v>2.827</v>
      </c>
      <c r="CN35" s="11">
        <v>2.5520000000000005</v>
      </c>
      <c r="CO35" s="11">
        <v>2.348</v>
      </c>
      <c r="CP35" s="11">
        <v>2.332</v>
      </c>
      <c r="CQ35" s="11">
        <v>2.365</v>
      </c>
      <c r="CR35" s="11">
        <v>2.4</v>
      </c>
      <c r="CS35" s="11">
        <v>2.2780000000000005</v>
      </c>
      <c r="CT35" s="11">
        <v>2.2640000000000002</v>
      </c>
      <c r="CU35" s="11">
        <v>2.248</v>
      </c>
      <c r="CV35" s="11">
        <v>2.407</v>
      </c>
      <c r="CW35" s="11">
        <v>2.375</v>
      </c>
      <c r="CX35" s="11">
        <v>2.32</v>
      </c>
      <c r="CY35" s="11">
        <v>2.354</v>
      </c>
      <c r="CZ35" s="11">
        <v>2.359</v>
      </c>
      <c r="DA35" s="11">
        <v>2.3229999999999995</v>
      </c>
      <c r="DB35" s="11">
        <v>2.351</v>
      </c>
      <c r="DC35" s="11">
        <v>2.396</v>
      </c>
      <c r="DD35" s="11">
        <v>2.315</v>
      </c>
      <c r="DE35" s="11">
        <v>2.3339999999999996</v>
      </c>
      <c r="DF35" s="11">
        <v>2.4289999999999994</v>
      </c>
      <c r="DG35" s="11">
        <v>2.5280000000000005</v>
      </c>
      <c r="DH35" s="11">
        <v>2.447</v>
      </c>
      <c r="DI35" s="11">
        <v>2.5060000000000002</v>
      </c>
      <c r="DJ35" s="11">
        <v>2.4620000000000006</v>
      </c>
      <c r="DK35" s="11">
        <v>2.4779999999999998</v>
      </c>
      <c r="DL35" s="11">
        <v>2.4539999999999997</v>
      </c>
      <c r="DM35" s="11">
        <v>2.4690000000000003</v>
      </c>
      <c r="DN35" s="11">
        <v>2.4270000000000005</v>
      </c>
      <c r="DO35" s="11">
        <v>2.482</v>
      </c>
      <c r="DP35" s="11">
        <v>2.444</v>
      </c>
      <c r="DQ35" s="11">
        <v>2.4560000000000004</v>
      </c>
      <c r="DR35" s="11">
        <v>2.444</v>
      </c>
      <c r="DS35" s="11">
        <v>2.4290000000000003</v>
      </c>
      <c r="DT35" s="11">
        <v>2.388</v>
      </c>
      <c r="DU35" s="11">
        <v>2.4960000000000004</v>
      </c>
      <c r="DV35" s="11">
        <v>2.7230000000000008</v>
      </c>
      <c r="DW35" s="11">
        <v>2.6740000000000004</v>
      </c>
      <c r="DX35" s="11">
        <v>2.646</v>
      </c>
      <c r="DY35" s="11">
        <v>2.6419999999999995</v>
      </c>
      <c r="DZ35" s="11">
        <v>2.7190000000000003</v>
      </c>
      <c r="EA35" s="11">
        <v>2.705</v>
      </c>
      <c r="EB35" s="11">
        <v>2.7379999999999995</v>
      </c>
      <c r="EC35" s="11">
        <v>2.638</v>
      </c>
      <c r="ED35" s="11">
        <v>2.6320000000000006</v>
      </c>
      <c r="EE35" s="11">
        <v>2.716</v>
      </c>
      <c r="EF35" s="11">
        <v>2.6639999999999997</v>
      </c>
      <c r="EG35" s="11">
        <v>2.3659999999999997</v>
      </c>
      <c r="EH35" s="11">
        <v>2.4030000000000005</v>
      </c>
      <c r="EI35" s="11">
        <v>2.357</v>
      </c>
      <c r="EJ35" s="11">
        <v>2.4429999999999996</v>
      </c>
      <c r="EK35" s="11">
        <v>2.3679999999999994</v>
      </c>
      <c r="EL35" s="11">
        <v>2.3840000000000003</v>
      </c>
      <c r="EM35" s="11">
        <v>2.393</v>
      </c>
      <c r="EN35" s="11">
        <v>2.407</v>
      </c>
      <c r="EO35" s="11">
        <v>2.395</v>
      </c>
      <c r="EP35" s="11">
        <v>2.372</v>
      </c>
      <c r="EQ35" s="11">
        <v>2.3760000000000003</v>
      </c>
      <c r="ER35" s="11">
        <v>2.4490000000000007</v>
      </c>
      <c r="ES35" s="11">
        <v>2.4640000000000004</v>
      </c>
      <c r="ET35" s="11">
        <v>2.5890000000000004</v>
      </c>
      <c r="EU35" s="11">
        <v>2.3610000000000007</v>
      </c>
      <c r="EV35" s="11">
        <v>2.3819999999999997</v>
      </c>
      <c r="EW35" s="11">
        <v>2.4159999999999995</v>
      </c>
      <c r="EX35" s="11">
        <v>2.3770000000000007</v>
      </c>
      <c r="EY35" s="11">
        <v>2.3920000000000003</v>
      </c>
      <c r="EZ35" s="11">
        <v>2.3980000000000006</v>
      </c>
      <c r="FA35" s="11">
        <v>2.348</v>
      </c>
      <c r="FB35" s="11">
        <v>2.425</v>
      </c>
      <c r="FC35" s="11">
        <v>2.3710000000000004</v>
      </c>
      <c r="FD35" s="11">
        <v>2.357</v>
      </c>
      <c r="FE35" s="11">
        <v>2.6929999999999996</v>
      </c>
      <c r="FF35" s="11">
        <v>2.4130000000000003</v>
      </c>
      <c r="FG35" s="11">
        <v>2.434</v>
      </c>
      <c r="FH35" s="11">
        <v>2.4080000000000004</v>
      </c>
      <c r="FI35" s="11">
        <v>2.5780000000000003</v>
      </c>
      <c r="FJ35" s="11">
        <v>2.543</v>
      </c>
      <c r="FK35" s="11">
        <v>2.4730000000000008</v>
      </c>
      <c r="FL35" s="11">
        <v>2.6639999999999997</v>
      </c>
      <c r="FM35" s="11">
        <v>2.6719999999999997</v>
      </c>
      <c r="FN35" s="11">
        <v>2.67</v>
      </c>
      <c r="FO35" s="11">
        <v>2.4589999999999996</v>
      </c>
      <c r="FP35" s="11">
        <v>2.46</v>
      </c>
      <c r="FQ35" s="11">
        <v>2.5280000000000005</v>
      </c>
      <c r="FR35" s="11">
        <v>2.5340000000000007</v>
      </c>
      <c r="FS35" s="11">
        <v>2.4339999999999993</v>
      </c>
      <c r="FT35" s="11">
        <v>2.407</v>
      </c>
      <c r="FU35" s="11">
        <v>2.428</v>
      </c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</row>
    <row r="36" spans="1:256" ht="12.75">
      <c r="A36" s="54"/>
      <c r="B36" s="54"/>
      <c r="C36" s="59" t="s">
        <v>16</v>
      </c>
      <c r="D36" s="11">
        <v>0.029999999999999444</v>
      </c>
      <c r="E36" s="11">
        <v>-0.008000000000000035</v>
      </c>
      <c r="F36" s="11">
        <v>0.3359999999999996</v>
      </c>
      <c r="G36" s="11">
        <v>0.013000000000001538</v>
      </c>
      <c r="H36" s="11">
        <v>0.02599999999999865</v>
      </c>
      <c r="I36" s="11">
        <v>0.22899999999999915</v>
      </c>
      <c r="J36" s="11">
        <v>0.23800000000000004</v>
      </c>
      <c r="K36" s="11">
        <v>0.24600000000000027</v>
      </c>
      <c r="L36" s="11">
        <v>0.11600000000000082</v>
      </c>
      <c r="M36" s="11">
        <v>0.10899999999999939</v>
      </c>
      <c r="N36" s="11">
        <v>0.23000000000000181</v>
      </c>
      <c r="O36" s="11">
        <v>0.26900000000000107</v>
      </c>
      <c r="P36" s="11">
        <v>0.2329999999999996</v>
      </c>
      <c r="Q36" s="11">
        <v>0.07700000000000191</v>
      </c>
      <c r="R36" s="11">
        <v>0.49299999999999883</v>
      </c>
      <c r="S36" s="11">
        <v>-0.016000000000000486</v>
      </c>
      <c r="T36" s="11">
        <v>0.021000000000000213</v>
      </c>
      <c r="U36" s="11">
        <v>0.4419999999999998</v>
      </c>
      <c r="V36" s="11">
        <v>0.21699999999999992</v>
      </c>
      <c r="W36" s="11">
        <v>-0.004999999999999602</v>
      </c>
      <c r="X36" s="11">
        <v>-0.009000000000000799</v>
      </c>
      <c r="Y36" s="11">
        <v>-0.0019999999999987805</v>
      </c>
      <c r="Z36" s="11">
        <v>0.011999999999999664</v>
      </c>
      <c r="AA36" s="11">
        <v>-0.03799999999999981</v>
      </c>
      <c r="AB36" s="11">
        <v>-0.06500000000000006</v>
      </c>
      <c r="AC36" s="11">
        <v>0.06399999999999993</v>
      </c>
      <c r="AD36" s="11">
        <v>-0.029999999999999166</v>
      </c>
      <c r="AE36" s="11">
        <v>-0.08999999999999977</v>
      </c>
      <c r="AF36" s="11">
        <v>-0.07800000000000056</v>
      </c>
      <c r="AG36" s="11">
        <v>-0.06700000000000006</v>
      </c>
      <c r="AH36" s="11">
        <v>0.010999999999999344</v>
      </c>
      <c r="AI36" s="11">
        <v>-0.008000000000000243</v>
      </c>
      <c r="AJ36" s="11">
        <v>0.06699999999999973</v>
      </c>
      <c r="AK36" s="11">
        <v>-0.02100000000000181</v>
      </c>
      <c r="AL36" s="11">
        <v>-0.031000000000000028</v>
      </c>
      <c r="AM36" s="11">
        <v>0.05399999999999994</v>
      </c>
      <c r="AN36" s="11">
        <v>-0.022000000000000117</v>
      </c>
      <c r="AO36" s="11">
        <v>-0.057000000000000065</v>
      </c>
      <c r="AP36" s="11">
        <v>-0.07800000000000042</v>
      </c>
      <c r="AQ36" s="11">
        <v>0.018999999999999448</v>
      </c>
      <c r="AR36" s="11">
        <v>0.025000000000000785</v>
      </c>
      <c r="AS36" s="11">
        <v>-0.06799999999999974</v>
      </c>
      <c r="AT36" s="11">
        <v>0.029999999999999236</v>
      </c>
      <c r="AU36" s="11">
        <v>-0.030000000000000707</v>
      </c>
      <c r="AV36" s="11">
        <v>-0.056000000000000494</v>
      </c>
      <c r="AW36" s="11">
        <v>0.0050000000000005596</v>
      </c>
      <c r="AX36" s="11">
        <v>-0.05799999999999928</v>
      </c>
      <c r="AY36" s="11">
        <v>-0.0790000000000002</v>
      </c>
      <c r="AZ36" s="11">
        <v>-0.03100000000000005</v>
      </c>
      <c r="BA36" s="11">
        <v>-0.06800000000000075</v>
      </c>
      <c r="BB36" s="11">
        <v>-0.0750000000000001</v>
      </c>
      <c r="BC36" s="11">
        <v>-0.02899999999999972</v>
      </c>
      <c r="BD36" s="11">
        <v>-0.006999999999999826</v>
      </c>
      <c r="BE36" s="11">
        <v>-0.06899999999999909</v>
      </c>
      <c r="BF36" s="11">
        <v>-0.02900000000000104</v>
      </c>
      <c r="BG36" s="11">
        <v>-0.035999999999999956</v>
      </c>
      <c r="BH36" s="11">
        <v>0.003000000000000211</v>
      </c>
      <c r="BI36" s="11">
        <v>0.04399999999999972</v>
      </c>
      <c r="BJ36" s="11">
        <v>0.04600000000000039</v>
      </c>
      <c r="BK36" s="11">
        <v>0.5810000000000006</v>
      </c>
      <c r="BL36" s="11">
        <v>0.010000000000001216</v>
      </c>
      <c r="BM36" s="11">
        <v>0.603</v>
      </c>
      <c r="BN36" s="11">
        <v>0.011000000000000343</v>
      </c>
      <c r="BO36" s="11">
        <v>0.25899999999999923</v>
      </c>
      <c r="BP36" s="11">
        <v>0.10400000000000019</v>
      </c>
      <c r="BQ36" s="11">
        <v>0.698</v>
      </c>
      <c r="BR36" s="11">
        <v>0.008000000000000299</v>
      </c>
      <c r="BS36" s="11">
        <v>0.07800000000000158</v>
      </c>
      <c r="BT36" s="11">
        <v>0.16599999999999865</v>
      </c>
      <c r="BU36" s="11">
        <v>-0.031000000000000062</v>
      </c>
      <c r="BV36" s="11">
        <v>0.006000000000000408</v>
      </c>
      <c r="BW36" s="11">
        <v>-0.03499999999999984</v>
      </c>
      <c r="BX36" s="11">
        <v>0.011999999999999122</v>
      </c>
      <c r="BY36" s="11">
        <v>0.08000000000000046</v>
      </c>
      <c r="BZ36" s="11">
        <v>-0.01699999999999849</v>
      </c>
      <c r="CA36" s="11">
        <v>-0.003999999999998366</v>
      </c>
      <c r="CB36" s="11">
        <v>-0.06999999999999995</v>
      </c>
      <c r="CC36" s="11">
        <v>0.016999999999999127</v>
      </c>
      <c r="CD36" s="11">
        <v>0.01500000000000079</v>
      </c>
      <c r="CE36" s="11">
        <v>-0.014000000000001234</v>
      </c>
      <c r="CF36" s="11">
        <v>-0.055000000000000604</v>
      </c>
      <c r="CG36" s="11">
        <v>-0.02099999999999959</v>
      </c>
      <c r="CH36" s="11">
        <v>0.15600000000000025</v>
      </c>
      <c r="CI36" s="11">
        <v>0.30599999999999905</v>
      </c>
      <c r="CJ36" s="11">
        <v>0.08500000000000074</v>
      </c>
      <c r="CK36" s="11">
        <v>0.0699999999999994</v>
      </c>
      <c r="CL36" s="11">
        <v>0.5740000000000014</v>
      </c>
      <c r="CM36" s="11">
        <v>0.45799999999999963</v>
      </c>
      <c r="CN36" s="11">
        <v>0.07199999999999973</v>
      </c>
      <c r="CO36" s="11">
        <v>-0.15499999999999925</v>
      </c>
      <c r="CP36" s="11">
        <v>-0.18300000000000038</v>
      </c>
      <c r="CQ36" s="11">
        <v>-0.1640000000000007</v>
      </c>
      <c r="CR36" s="11">
        <v>-0.0980000000000004</v>
      </c>
      <c r="CS36" s="11">
        <v>-0.04400000000000037</v>
      </c>
      <c r="CT36" s="11">
        <v>-0.03799999999999881</v>
      </c>
      <c r="CU36" s="11">
        <v>-0.09400000000000053</v>
      </c>
      <c r="CV36" s="11">
        <v>0.16899999999999946</v>
      </c>
      <c r="CW36" s="11">
        <v>-0.048000000000000764</v>
      </c>
      <c r="CX36" s="11">
        <v>-0.0499999999999996</v>
      </c>
      <c r="CY36" s="11">
        <v>-0.08999999999999954</v>
      </c>
      <c r="CZ36" s="11">
        <v>-0.04299999999999948</v>
      </c>
      <c r="DA36" s="11">
        <v>0.024000000000000243</v>
      </c>
      <c r="DB36" s="11">
        <v>-0.022999999999999243</v>
      </c>
      <c r="DC36" s="11">
        <v>0.02499999999999919</v>
      </c>
      <c r="DD36" s="11">
        <v>-0.03699999999999981</v>
      </c>
      <c r="DE36" s="11">
        <v>6.661338147750939E-16</v>
      </c>
      <c r="DF36" s="11">
        <v>-0.04399999999999826</v>
      </c>
      <c r="DG36" s="11">
        <v>-0.013000000000000442</v>
      </c>
      <c r="DH36" s="11">
        <v>-0.08699999999999875</v>
      </c>
      <c r="DI36" s="11">
        <v>-0.04500000000000026</v>
      </c>
      <c r="DJ36" s="11">
        <v>-0.06899999999999994</v>
      </c>
      <c r="DK36" s="11">
        <v>-0.06600000000000017</v>
      </c>
      <c r="DL36" s="11">
        <v>-0.04100000000000037</v>
      </c>
      <c r="DM36" s="11">
        <v>0.3169999999999993</v>
      </c>
      <c r="DN36" s="11">
        <v>-0.11299999999999952</v>
      </c>
      <c r="DO36" s="11">
        <v>-0.04899999999999893</v>
      </c>
      <c r="DP36" s="11">
        <v>-0.08999999999999908</v>
      </c>
      <c r="DQ36" s="11">
        <v>-0.105</v>
      </c>
      <c r="DR36" s="11">
        <v>-0.08899999999999864</v>
      </c>
      <c r="DS36" s="11">
        <v>-0.08999999999999986</v>
      </c>
      <c r="DT36" s="11">
        <v>-0.13199999999999967</v>
      </c>
      <c r="DU36" s="11">
        <v>0.11099999999999921</v>
      </c>
      <c r="DV36" s="11">
        <v>0.09800000000000011</v>
      </c>
      <c r="DW36" s="11">
        <v>0.016999999999999828</v>
      </c>
      <c r="DX36" s="11">
        <v>0.012999999999999262</v>
      </c>
      <c r="DY36" s="11">
        <v>0.03800000000000096</v>
      </c>
      <c r="DZ36" s="11">
        <v>0.06999999999999898</v>
      </c>
      <c r="EA36" s="11">
        <v>0.044999999999999415</v>
      </c>
      <c r="EB36" s="11">
        <v>0.04999999999999986</v>
      </c>
      <c r="EC36" s="11">
        <v>0.010999999999999927</v>
      </c>
      <c r="ED36" s="11">
        <v>0.009999999999998718</v>
      </c>
      <c r="EE36" s="11">
        <v>0.053999999999999174</v>
      </c>
      <c r="EF36" s="11">
        <v>0.035000000000001155</v>
      </c>
      <c r="EG36" s="11">
        <v>-0.09900000000000014</v>
      </c>
      <c r="EH36" s="11">
        <v>-0.06600000000000002</v>
      </c>
      <c r="EI36" s="11">
        <v>-0.003999999999999504</v>
      </c>
      <c r="EJ36" s="11">
        <v>-0.030999999999999098</v>
      </c>
      <c r="EK36" s="11">
        <v>-0.08299999999999805</v>
      </c>
      <c r="EL36" s="11">
        <v>-0.05500000000000022</v>
      </c>
      <c r="EM36" s="11">
        <v>-0.05500000000000034</v>
      </c>
      <c r="EN36" s="11">
        <v>-0.057000000000000675</v>
      </c>
      <c r="EO36" s="11">
        <v>-0.04900000000000023</v>
      </c>
      <c r="EP36" s="11">
        <v>-0.0480000000000002</v>
      </c>
      <c r="EQ36" s="11">
        <v>-0.08400000000000202</v>
      </c>
      <c r="ER36" s="11">
        <v>-0.029000000000001754</v>
      </c>
      <c r="ES36" s="11">
        <v>0.002999999999999378</v>
      </c>
      <c r="ET36" s="11">
        <v>0.09200000000000003</v>
      </c>
      <c r="EU36" s="11">
        <v>-0.0610000000000009</v>
      </c>
      <c r="EV36" s="11">
        <v>0.025000000000000855</v>
      </c>
      <c r="EW36" s="11">
        <v>-0.053999999999999666</v>
      </c>
      <c r="EX36" s="11">
        <v>-0.03200000000000087</v>
      </c>
      <c r="EY36" s="11">
        <v>-0.06399999999999958</v>
      </c>
      <c r="EZ36" s="11">
        <v>-0.08899999999999891</v>
      </c>
      <c r="FA36" s="11">
        <v>-0.049999999999999</v>
      </c>
      <c r="FB36" s="11">
        <v>0.2509999999999996</v>
      </c>
      <c r="FC36" s="11">
        <v>-0.08700000000000047</v>
      </c>
      <c r="FD36" s="11">
        <v>-0.09799999999999993</v>
      </c>
      <c r="FE36" s="11">
        <v>0.14300000000000004</v>
      </c>
      <c r="FF36" s="11">
        <v>0.2819999999999998</v>
      </c>
      <c r="FG36" s="11">
        <v>-0.034000000000001446</v>
      </c>
      <c r="FH36" s="11">
        <v>0.095999999999999</v>
      </c>
      <c r="FI36" s="11">
        <v>0.04500000000000047</v>
      </c>
      <c r="FJ36" s="11">
        <v>0.043000000000000566</v>
      </c>
      <c r="FK36" s="11">
        <v>-0.02500000000000037</v>
      </c>
      <c r="FL36" s="11">
        <v>0.04000000000000048</v>
      </c>
      <c r="FM36" s="11">
        <v>0.10399999999999929</v>
      </c>
      <c r="FN36" s="11">
        <v>0.0660000000000006</v>
      </c>
      <c r="FO36" s="11">
        <v>-0.105</v>
      </c>
      <c r="FP36" s="11">
        <v>-0.0970000000000012</v>
      </c>
      <c r="FQ36" s="11">
        <v>-0.006000000000000227</v>
      </c>
      <c r="FR36" s="11">
        <v>-0.014000000000000568</v>
      </c>
      <c r="FS36" s="11">
        <v>-0.11999999999999933</v>
      </c>
      <c r="FT36" s="11">
        <v>0.14600000000000013</v>
      </c>
      <c r="FU36" s="11">
        <v>-0.11900000000000067</v>
      </c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</row>
    <row r="37" spans="1:256" s="15" customFormat="1" ht="14.25">
      <c r="A37" s="56"/>
      <c r="B37" s="56"/>
      <c r="C37" s="62" t="s">
        <v>61</v>
      </c>
      <c r="D37" s="14">
        <v>308.47</v>
      </c>
      <c r="E37" s="14">
        <v>320.448</v>
      </c>
      <c r="F37" s="14" t="s">
        <v>18</v>
      </c>
      <c r="G37" s="14">
        <v>308.682</v>
      </c>
      <c r="H37" s="14">
        <v>312.604</v>
      </c>
      <c r="I37" s="14">
        <v>287.48199999999997</v>
      </c>
      <c r="J37" s="14">
        <v>289.496</v>
      </c>
      <c r="K37" s="14">
        <v>288.22400000000005</v>
      </c>
      <c r="L37" s="14">
        <v>300.09600000000006</v>
      </c>
      <c r="M37" s="14">
        <v>303.17</v>
      </c>
      <c r="N37" s="14">
        <v>294.47800000000007</v>
      </c>
      <c r="O37" s="14">
        <v>288.33</v>
      </c>
      <c r="P37" s="14">
        <v>291.192</v>
      </c>
      <c r="Q37" s="14">
        <v>303.17</v>
      </c>
      <c r="R37" s="14">
        <v>270.73400000000004</v>
      </c>
      <c r="S37" s="14">
        <v>317.37399999999997</v>
      </c>
      <c r="T37" s="14">
        <v>315.14799999999997</v>
      </c>
      <c r="U37" s="14">
        <v>260.98199999999997</v>
      </c>
      <c r="V37" s="14">
        <v>287.8</v>
      </c>
      <c r="W37" s="14">
        <v>309.318</v>
      </c>
      <c r="X37" s="14">
        <v>282.818</v>
      </c>
      <c r="Y37" s="14">
        <v>278.048</v>
      </c>
      <c r="Z37" s="14">
        <v>282.924</v>
      </c>
      <c r="AA37" s="14">
        <v>286.104</v>
      </c>
      <c r="AB37" s="14">
        <v>288.86</v>
      </c>
      <c r="AC37" s="14">
        <v>275.716</v>
      </c>
      <c r="AD37" s="14">
        <v>283.136</v>
      </c>
      <c r="AE37" s="14">
        <v>293.312</v>
      </c>
      <c r="AF37" s="14">
        <v>289.92</v>
      </c>
      <c r="AG37" s="14">
        <v>289.072</v>
      </c>
      <c r="AH37" s="14">
        <v>281.01599999999996</v>
      </c>
      <c r="AI37" s="14">
        <v>287.058</v>
      </c>
      <c r="AJ37" s="14">
        <v>270.31</v>
      </c>
      <c r="AK37" s="14">
        <v>286.316</v>
      </c>
      <c r="AL37" s="14">
        <v>286.316</v>
      </c>
      <c r="AM37" s="14">
        <v>275.822</v>
      </c>
      <c r="AN37" s="14">
        <v>291.934</v>
      </c>
      <c r="AO37" s="14">
        <v>290.23800000000006</v>
      </c>
      <c r="AP37" s="14">
        <v>284.302</v>
      </c>
      <c r="AQ37" s="14">
        <v>288.436</v>
      </c>
      <c r="AR37" s="14">
        <v>277.306</v>
      </c>
      <c r="AS37" s="14">
        <v>284.726</v>
      </c>
      <c r="AT37" s="14">
        <v>273.0659999999999</v>
      </c>
      <c r="AU37" s="14">
        <v>288.33</v>
      </c>
      <c r="AV37" s="14">
        <v>290.344</v>
      </c>
      <c r="AW37" s="14">
        <v>278.472</v>
      </c>
      <c r="AX37" s="14">
        <v>287.906</v>
      </c>
      <c r="AY37" s="14">
        <v>305.82</v>
      </c>
      <c r="AZ37" s="14">
        <v>293.206</v>
      </c>
      <c r="BA37" s="14">
        <v>304.01800000000003</v>
      </c>
      <c r="BB37" s="14">
        <v>302.216</v>
      </c>
      <c r="BC37" s="14">
        <v>299.88399999999996</v>
      </c>
      <c r="BD37" s="14">
        <v>290.23800000000006</v>
      </c>
      <c r="BE37" s="14">
        <v>298.612</v>
      </c>
      <c r="BF37" s="14">
        <v>300.41399999999993</v>
      </c>
      <c r="BG37" s="14">
        <v>298.188</v>
      </c>
      <c r="BH37" s="14">
        <v>296.916</v>
      </c>
      <c r="BI37" s="14">
        <v>304.972</v>
      </c>
      <c r="BJ37" s="14">
        <v>304.23</v>
      </c>
      <c r="BK37" s="14">
        <v>238.40399999999997</v>
      </c>
      <c r="BL37" s="14">
        <v>290.76800000000003</v>
      </c>
      <c r="BM37" s="14">
        <v>236.284</v>
      </c>
      <c r="BN37" s="14">
        <v>298.506</v>
      </c>
      <c r="BO37" s="14" t="s">
        <v>18</v>
      </c>
      <c r="BP37" s="14">
        <v>292.358</v>
      </c>
      <c r="BQ37" s="14" t="s">
        <v>18</v>
      </c>
      <c r="BR37" s="14">
        <v>298.71799999999996</v>
      </c>
      <c r="BS37" s="14">
        <v>286.42199999999997</v>
      </c>
      <c r="BT37" s="14">
        <v>279.85</v>
      </c>
      <c r="BU37" s="14">
        <v>298.506</v>
      </c>
      <c r="BV37" s="14">
        <v>296.916</v>
      </c>
      <c r="BW37" s="14">
        <v>292.57</v>
      </c>
      <c r="BX37" s="14">
        <v>296.174</v>
      </c>
      <c r="BY37" s="14">
        <v>281.22800000000007</v>
      </c>
      <c r="BZ37" s="14">
        <v>297.446</v>
      </c>
      <c r="CA37" s="14">
        <v>290.45</v>
      </c>
      <c r="CB37" s="14">
        <v>292.676</v>
      </c>
      <c r="CC37" s="14">
        <v>283.878</v>
      </c>
      <c r="CD37" s="14">
        <v>283.24199999999996</v>
      </c>
      <c r="CE37" s="14">
        <v>288.966</v>
      </c>
      <c r="CF37" s="14">
        <v>281.75800000000004</v>
      </c>
      <c r="CG37" s="14">
        <v>291.82800000000003</v>
      </c>
      <c r="CH37" s="14">
        <v>274.12600000000003</v>
      </c>
      <c r="CI37" s="14">
        <v>256.106</v>
      </c>
      <c r="CJ37" s="14">
        <v>281.652</v>
      </c>
      <c r="CK37" s="14">
        <v>283.348</v>
      </c>
      <c r="CL37" s="14" t="s">
        <v>18</v>
      </c>
      <c r="CM37" s="14" t="s">
        <v>18</v>
      </c>
      <c r="CN37" s="14">
        <v>281.864</v>
      </c>
      <c r="CO37" s="14">
        <v>300.52</v>
      </c>
      <c r="CP37" s="14">
        <v>306.562</v>
      </c>
      <c r="CQ37" s="14">
        <v>305.50199999999995</v>
      </c>
      <c r="CR37" s="14">
        <v>300.41399999999993</v>
      </c>
      <c r="CS37" s="14">
        <v>277.62399999999997</v>
      </c>
      <c r="CT37" s="14">
        <v>278.472</v>
      </c>
      <c r="CU37" s="14">
        <v>281.44</v>
      </c>
      <c r="CV37" s="14">
        <v>253.56200000000004</v>
      </c>
      <c r="CW37" s="14">
        <v>287.48199999999997</v>
      </c>
      <c r="CX37" s="14">
        <v>285.044</v>
      </c>
      <c r="CY37" s="14">
        <v>291.61600000000004</v>
      </c>
      <c r="CZ37" s="14">
        <v>286.63399999999996</v>
      </c>
      <c r="DA37" s="14">
        <v>273.278</v>
      </c>
      <c r="DB37" s="14">
        <v>277.412</v>
      </c>
      <c r="DC37" s="14">
        <v>278.472</v>
      </c>
      <c r="DD37" s="14">
        <v>279.21400000000006</v>
      </c>
      <c r="DE37" s="14">
        <v>275.186</v>
      </c>
      <c r="DF37" s="14">
        <v>292.46400000000006</v>
      </c>
      <c r="DG37" s="14">
        <v>291.192</v>
      </c>
      <c r="DH37" s="14">
        <v>300.62600000000003</v>
      </c>
      <c r="DI37" s="14">
        <v>296.174</v>
      </c>
      <c r="DJ37" s="14">
        <v>297.65799999999996</v>
      </c>
      <c r="DK37" s="14">
        <v>297.446</v>
      </c>
      <c r="DL37" s="14">
        <v>292.04</v>
      </c>
      <c r="DM37" s="14" t="s">
        <v>18</v>
      </c>
      <c r="DN37" s="14">
        <v>305.50199999999995</v>
      </c>
      <c r="DO37" s="14">
        <v>291.40399999999994</v>
      </c>
      <c r="DP37" s="14">
        <v>301.156</v>
      </c>
      <c r="DQ37" s="14">
        <v>301.58</v>
      </c>
      <c r="DR37" s="14">
        <v>301.05</v>
      </c>
      <c r="DS37" s="14">
        <v>299.566</v>
      </c>
      <c r="DT37" s="14">
        <v>302.64</v>
      </c>
      <c r="DU37" s="14">
        <v>284.09</v>
      </c>
      <c r="DV37" s="14">
        <v>292.25199999999995</v>
      </c>
      <c r="DW37" s="14">
        <v>301.26199999999994</v>
      </c>
      <c r="DX37" s="14">
        <v>301.05</v>
      </c>
      <c r="DY37" s="14">
        <v>293.84200000000004</v>
      </c>
      <c r="DZ37" s="14">
        <v>292.676</v>
      </c>
      <c r="EA37" s="14">
        <v>298.188</v>
      </c>
      <c r="EB37" s="14">
        <v>301.47400000000005</v>
      </c>
      <c r="EC37" s="14">
        <v>295.962</v>
      </c>
      <c r="ED37" s="14">
        <v>301.89799999999997</v>
      </c>
      <c r="EE37" s="14">
        <v>298.188</v>
      </c>
      <c r="EF37" s="14">
        <v>299.24800000000005</v>
      </c>
      <c r="EG37" s="14">
        <v>293.84200000000004</v>
      </c>
      <c r="EH37" s="14">
        <v>288.966</v>
      </c>
      <c r="EI37" s="14">
        <v>281.97</v>
      </c>
      <c r="EJ37" s="14">
        <v>287.058</v>
      </c>
      <c r="EK37" s="14">
        <v>289.072</v>
      </c>
      <c r="EL37" s="14">
        <v>285.46799999999996</v>
      </c>
      <c r="EM37" s="14">
        <v>288.54200000000003</v>
      </c>
      <c r="EN37" s="14">
        <v>286.84600000000006</v>
      </c>
      <c r="EO37" s="14">
        <v>287.694</v>
      </c>
      <c r="EP37" s="14">
        <v>289.072</v>
      </c>
      <c r="EQ37" s="14">
        <v>294.372</v>
      </c>
      <c r="ER37" s="14">
        <v>289.70799999999997</v>
      </c>
      <c r="ES37" s="14">
        <v>282.712</v>
      </c>
      <c r="ET37" s="14">
        <v>279.00199999999995</v>
      </c>
      <c r="EU37" s="14">
        <v>285.78599999999994</v>
      </c>
      <c r="EV37" s="14">
        <v>282.288</v>
      </c>
      <c r="EW37" s="14">
        <v>290.45</v>
      </c>
      <c r="EX37" s="14">
        <v>288.33</v>
      </c>
      <c r="EY37" s="14">
        <v>289.814</v>
      </c>
      <c r="EZ37" s="14">
        <v>297.02199999999993</v>
      </c>
      <c r="FA37" s="14">
        <v>282.60600000000005</v>
      </c>
      <c r="FB37" s="14" t="s">
        <v>18</v>
      </c>
      <c r="FC37" s="14">
        <v>290.556</v>
      </c>
      <c r="FD37" s="14">
        <v>290.98</v>
      </c>
      <c r="FE37" s="14">
        <v>276.034</v>
      </c>
      <c r="FF37" s="14" t="s">
        <v>18</v>
      </c>
      <c r="FG37" s="14">
        <v>286.528</v>
      </c>
      <c r="FH37" s="14">
        <v>268.402</v>
      </c>
      <c r="FI37" s="14">
        <v>284.938</v>
      </c>
      <c r="FJ37" s="14">
        <v>283.98400000000004</v>
      </c>
      <c r="FK37" s="14">
        <v>290.556</v>
      </c>
      <c r="FL37" s="14">
        <v>298.612</v>
      </c>
      <c r="FM37" s="14">
        <v>290.76800000000003</v>
      </c>
      <c r="FN37" s="14">
        <v>297.65799999999996</v>
      </c>
      <c r="FO37" s="14">
        <v>307.72800000000007</v>
      </c>
      <c r="FP37" s="14">
        <v>305.396</v>
      </c>
      <c r="FQ37" s="14">
        <v>289.70799999999997</v>
      </c>
      <c r="FR37" s="14">
        <v>294.79599999999994</v>
      </c>
      <c r="FS37" s="14">
        <v>304.86600000000004</v>
      </c>
      <c r="FT37" s="14" t="s">
        <v>18</v>
      </c>
      <c r="FU37" s="14">
        <v>302.428</v>
      </c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</row>
    <row r="38" spans="1:256" s="15" customFormat="1" ht="14.25">
      <c r="A38" s="56"/>
      <c r="B38" s="56"/>
      <c r="C38" s="62" t="s">
        <v>62</v>
      </c>
      <c r="D38" s="14">
        <v>379.99755000000005</v>
      </c>
      <c r="E38" s="14">
        <v>398.1894199999999</v>
      </c>
      <c r="F38" s="14" t="s">
        <v>18</v>
      </c>
      <c r="G38" s="14">
        <v>380.31953</v>
      </c>
      <c r="H38" s="14">
        <v>386.27616</v>
      </c>
      <c r="I38" s="14">
        <v>348.12152999999995</v>
      </c>
      <c r="J38" s="14">
        <v>351.18034</v>
      </c>
      <c r="K38" s="14">
        <v>349.24846</v>
      </c>
      <c r="L38" s="14">
        <v>367.27934000000005</v>
      </c>
      <c r="M38" s="14">
        <v>371.9480500000001</v>
      </c>
      <c r="N38" s="14">
        <v>358.74687000000006</v>
      </c>
      <c r="O38" s="14">
        <v>349.40944999999994</v>
      </c>
      <c r="P38" s="14">
        <v>353.75618</v>
      </c>
      <c r="Q38" s="14">
        <v>371.9480500000001</v>
      </c>
      <c r="R38" s="14">
        <v>322.68511000000007</v>
      </c>
      <c r="S38" s="14">
        <v>393.52070999999995</v>
      </c>
      <c r="T38" s="14">
        <v>390.13991999999996</v>
      </c>
      <c r="U38" s="14">
        <v>307.87402999999995</v>
      </c>
      <c r="V38" s="14">
        <v>348.6045</v>
      </c>
      <c r="W38" s="14">
        <v>381.28547000000003</v>
      </c>
      <c r="X38" s="14">
        <v>341.03797000000003</v>
      </c>
      <c r="Y38" s="14">
        <v>333.79342</v>
      </c>
      <c r="Z38" s="14">
        <v>341.19895999999994</v>
      </c>
      <c r="AA38" s="14">
        <v>346.02866</v>
      </c>
      <c r="AB38" s="14">
        <v>350.21439999999996</v>
      </c>
      <c r="AC38" s="14">
        <v>330.25164</v>
      </c>
      <c r="AD38" s="14">
        <v>341.52094000000005</v>
      </c>
      <c r="AE38" s="14">
        <v>356.97598000000005</v>
      </c>
      <c r="AF38" s="14">
        <v>351.82430000000005</v>
      </c>
      <c r="AG38" s="14">
        <v>350.53638000000007</v>
      </c>
      <c r="AH38" s="14">
        <v>338.30114</v>
      </c>
      <c r="AI38" s="14">
        <v>347.47757</v>
      </c>
      <c r="AJ38" s="14">
        <v>322.04114999999996</v>
      </c>
      <c r="AK38" s="14">
        <v>346.35063999999994</v>
      </c>
      <c r="AL38" s="14">
        <v>346.35063999999994</v>
      </c>
      <c r="AM38" s="14">
        <v>330.41263000000004</v>
      </c>
      <c r="AN38" s="14">
        <v>354.8831100000001</v>
      </c>
      <c r="AO38" s="14">
        <v>352.3072700000001</v>
      </c>
      <c r="AP38" s="14">
        <v>343.29183000000006</v>
      </c>
      <c r="AQ38" s="14">
        <v>349.57044</v>
      </c>
      <c r="AR38" s="14">
        <v>332.66648999999995</v>
      </c>
      <c r="AS38" s="14">
        <v>343.93579</v>
      </c>
      <c r="AT38" s="14">
        <v>326.2268899999999</v>
      </c>
      <c r="AU38" s="14">
        <v>349.40944999999994</v>
      </c>
      <c r="AV38" s="14">
        <v>352.46826</v>
      </c>
      <c r="AW38" s="14">
        <v>334.43737999999996</v>
      </c>
      <c r="AX38" s="14">
        <v>348.76549000000006</v>
      </c>
      <c r="AY38" s="14">
        <v>375.97279999999995</v>
      </c>
      <c r="AZ38" s="14">
        <v>356.81499</v>
      </c>
      <c r="BA38" s="14">
        <v>373.23597000000007</v>
      </c>
      <c r="BB38" s="14">
        <v>370.49914</v>
      </c>
      <c r="BC38" s="14">
        <v>366.95735999999994</v>
      </c>
      <c r="BD38" s="14">
        <v>352.3072700000001</v>
      </c>
      <c r="BE38" s="14">
        <v>365.02548</v>
      </c>
      <c r="BF38" s="14">
        <v>367.76230999999996</v>
      </c>
      <c r="BG38" s="14">
        <v>364.38151999999997</v>
      </c>
      <c r="BH38" s="14">
        <v>362.44964000000004</v>
      </c>
      <c r="BI38" s="14">
        <v>374.68487999999996</v>
      </c>
      <c r="BJ38" s="14">
        <v>373.55795</v>
      </c>
      <c r="BK38" s="14">
        <v>273.58315999999996</v>
      </c>
      <c r="BL38" s="14">
        <v>353.11222000000004</v>
      </c>
      <c r="BM38" s="14">
        <v>270.36336</v>
      </c>
      <c r="BN38" s="14">
        <v>364.86449</v>
      </c>
      <c r="BO38" s="14" t="s">
        <v>18</v>
      </c>
      <c r="BP38" s="14">
        <v>355.52707</v>
      </c>
      <c r="BQ38" s="14" t="s">
        <v>18</v>
      </c>
      <c r="BR38" s="14">
        <v>365.18646999999993</v>
      </c>
      <c r="BS38" s="14">
        <v>346.51162999999997</v>
      </c>
      <c r="BT38" s="14">
        <v>336.53024999999997</v>
      </c>
      <c r="BU38" s="14">
        <v>364.86449</v>
      </c>
      <c r="BV38" s="14">
        <v>362.44964000000004</v>
      </c>
      <c r="BW38" s="14">
        <v>355.84905</v>
      </c>
      <c r="BX38" s="14">
        <v>361.3227099999999</v>
      </c>
      <c r="BY38" s="14">
        <v>338.6231200000001</v>
      </c>
      <c r="BZ38" s="14">
        <v>363.25459</v>
      </c>
      <c r="CA38" s="14">
        <v>352.62925</v>
      </c>
      <c r="CB38" s="14">
        <v>356.01004</v>
      </c>
      <c r="CC38" s="14">
        <v>342.64787</v>
      </c>
      <c r="CD38" s="14">
        <v>341.68192999999997</v>
      </c>
      <c r="CE38" s="14">
        <v>350.37539</v>
      </c>
      <c r="CF38" s="14">
        <v>339.42807000000005</v>
      </c>
      <c r="CG38" s="14">
        <v>354.72212</v>
      </c>
      <c r="CH38" s="14">
        <v>327.83679000000006</v>
      </c>
      <c r="CI38" s="14">
        <v>300.46849000000003</v>
      </c>
      <c r="CJ38" s="14">
        <v>339.26708</v>
      </c>
      <c r="CK38" s="14">
        <v>341.84292</v>
      </c>
      <c r="CL38" s="14" t="s">
        <v>18</v>
      </c>
      <c r="CM38" s="14" t="s">
        <v>18</v>
      </c>
      <c r="CN38" s="14">
        <v>339.58905999999996</v>
      </c>
      <c r="CO38" s="14">
        <v>367.9233</v>
      </c>
      <c r="CP38" s="14">
        <v>377.0997300000001</v>
      </c>
      <c r="CQ38" s="14">
        <v>375.4898299999999</v>
      </c>
      <c r="CR38" s="14">
        <v>367.76230999999996</v>
      </c>
      <c r="CS38" s="14">
        <v>333.14946</v>
      </c>
      <c r="CT38" s="14">
        <v>334.43737999999996</v>
      </c>
      <c r="CU38" s="14">
        <v>338.9451</v>
      </c>
      <c r="CV38" s="14">
        <v>296.6047300000001</v>
      </c>
      <c r="CW38" s="14">
        <v>348.12152999999995</v>
      </c>
      <c r="CX38" s="14">
        <v>344.41876</v>
      </c>
      <c r="CY38" s="14">
        <v>354.4001400000001</v>
      </c>
      <c r="CZ38" s="14">
        <v>346.83360999999996</v>
      </c>
      <c r="DA38" s="14">
        <v>326.54887</v>
      </c>
      <c r="DB38" s="14">
        <v>332.82748</v>
      </c>
      <c r="DC38" s="14">
        <v>334.43737999999996</v>
      </c>
      <c r="DD38" s="14">
        <v>335.56431000000003</v>
      </c>
      <c r="DE38" s="14">
        <v>329.44669</v>
      </c>
      <c r="DF38" s="14">
        <v>355.68806000000006</v>
      </c>
      <c r="DG38" s="14">
        <v>353.75618</v>
      </c>
      <c r="DH38" s="14">
        <v>368.08429000000007</v>
      </c>
      <c r="DI38" s="14">
        <v>361.3227099999999</v>
      </c>
      <c r="DJ38" s="14">
        <v>363.57656999999995</v>
      </c>
      <c r="DK38" s="14">
        <v>363.25459</v>
      </c>
      <c r="DL38" s="14">
        <v>355.04409999999996</v>
      </c>
      <c r="DM38" s="14" t="s">
        <v>18</v>
      </c>
      <c r="DN38" s="14">
        <v>375.4898299999999</v>
      </c>
      <c r="DO38" s="14">
        <v>354.07815999999997</v>
      </c>
      <c r="DP38" s="14">
        <v>368.88924000000003</v>
      </c>
      <c r="DQ38" s="14">
        <v>369.53319999999997</v>
      </c>
      <c r="DR38" s="14">
        <v>368.72825</v>
      </c>
      <c r="DS38" s="14">
        <v>366.4743899999999</v>
      </c>
      <c r="DT38" s="14">
        <v>371.14310000000006</v>
      </c>
      <c r="DU38" s="14">
        <v>342.96984999999995</v>
      </c>
      <c r="DV38" s="14">
        <v>355.36607999999995</v>
      </c>
      <c r="DW38" s="14">
        <v>369.05022999999994</v>
      </c>
      <c r="DX38" s="14">
        <v>368.72825</v>
      </c>
      <c r="DY38" s="14">
        <v>357.78093000000007</v>
      </c>
      <c r="DZ38" s="14">
        <v>356.01004</v>
      </c>
      <c r="EA38" s="14">
        <v>364.38151999999997</v>
      </c>
      <c r="EB38" s="14">
        <v>369.37221000000005</v>
      </c>
      <c r="EC38" s="14">
        <v>361.00073</v>
      </c>
      <c r="ED38" s="14">
        <v>370.01617</v>
      </c>
      <c r="EE38" s="14">
        <v>364.38151999999997</v>
      </c>
      <c r="EF38" s="14">
        <v>365.99142000000006</v>
      </c>
      <c r="EG38" s="14">
        <v>357.78093000000007</v>
      </c>
      <c r="EH38" s="14">
        <v>350.37539</v>
      </c>
      <c r="EI38" s="14">
        <v>339.75005000000004</v>
      </c>
      <c r="EJ38" s="14">
        <v>347.47757</v>
      </c>
      <c r="EK38" s="14">
        <v>350.53638000000007</v>
      </c>
      <c r="EL38" s="14">
        <v>345.06271999999996</v>
      </c>
      <c r="EM38" s="14">
        <v>349.73143000000005</v>
      </c>
      <c r="EN38" s="14">
        <v>347.1555900000001</v>
      </c>
      <c r="EO38" s="14">
        <v>348.44351000000006</v>
      </c>
      <c r="EP38" s="14">
        <v>350.53638000000007</v>
      </c>
      <c r="EQ38" s="14">
        <v>358.58588000000003</v>
      </c>
      <c r="ER38" s="14">
        <v>351.50231999999994</v>
      </c>
      <c r="ES38" s="14">
        <v>340.87697999999995</v>
      </c>
      <c r="ET38" s="14">
        <v>335.2423299999999</v>
      </c>
      <c r="EU38" s="14">
        <v>345.54569</v>
      </c>
      <c r="EV38" s="14">
        <v>340.23302000000007</v>
      </c>
      <c r="EW38" s="14">
        <v>352.62925</v>
      </c>
      <c r="EX38" s="14">
        <v>349.40944999999994</v>
      </c>
      <c r="EY38" s="14">
        <v>351.66331</v>
      </c>
      <c r="EZ38" s="14">
        <v>362.61062999999996</v>
      </c>
      <c r="FA38" s="14">
        <v>340.71599000000003</v>
      </c>
      <c r="FB38" s="14" t="s">
        <v>18</v>
      </c>
      <c r="FC38" s="14">
        <v>352.7902399999999</v>
      </c>
      <c r="FD38" s="14">
        <v>353.43420000000003</v>
      </c>
      <c r="FE38" s="14">
        <v>330.73461000000003</v>
      </c>
      <c r="FF38" s="14" t="s">
        <v>18</v>
      </c>
      <c r="FG38" s="14">
        <v>346.67262000000005</v>
      </c>
      <c r="FH38" s="14">
        <v>319.14333</v>
      </c>
      <c r="FI38" s="14">
        <v>344.25776999999994</v>
      </c>
      <c r="FJ38" s="14">
        <v>342.80886000000004</v>
      </c>
      <c r="FK38" s="14">
        <v>352.7902399999999</v>
      </c>
      <c r="FL38" s="14">
        <v>365.02548</v>
      </c>
      <c r="FM38" s="14">
        <v>353.11222000000004</v>
      </c>
      <c r="FN38" s="14">
        <v>363.57656999999995</v>
      </c>
      <c r="FO38" s="14">
        <v>378.8706200000001</v>
      </c>
      <c r="FP38" s="14">
        <v>375.32884</v>
      </c>
      <c r="FQ38" s="14">
        <v>351.50231999999994</v>
      </c>
      <c r="FR38" s="14">
        <v>359.22983999999997</v>
      </c>
      <c r="FS38" s="14">
        <v>374.52389000000005</v>
      </c>
      <c r="FT38" s="14" t="s">
        <v>18</v>
      </c>
      <c r="FU38" s="14">
        <v>370.82111999999995</v>
      </c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</row>
    <row r="39" spans="1:256" s="13" customFormat="1" ht="14.25">
      <c r="A39" s="55"/>
      <c r="B39" s="55"/>
      <c r="C39" s="47" t="s">
        <v>79</v>
      </c>
      <c r="D39" s="12">
        <v>3.0928285527320316</v>
      </c>
      <c r="E39" s="12">
        <v>3.1794159369527146</v>
      </c>
      <c r="F39" s="12" t="s">
        <v>18</v>
      </c>
      <c r="G39" s="12">
        <v>3.0901201390397564</v>
      </c>
      <c r="H39" s="12">
        <v>3.218116740088106</v>
      </c>
      <c r="I39" s="12">
        <v>3.330519954389966</v>
      </c>
      <c r="J39" s="12">
        <v>3.3256299805913923</v>
      </c>
      <c r="K39" s="12">
        <v>3.2993089005235596</v>
      </c>
      <c r="L39" s="12">
        <v>3.22041039047725</v>
      </c>
      <c r="M39" s="12">
        <v>3.1953913816081743</v>
      </c>
      <c r="N39" s="12">
        <v>3.3536389111289022</v>
      </c>
      <c r="O39" s="12">
        <v>3.377441431044432</v>
      </c>
      <c r="P39" s="12">
        <v>3.3482279293739965</v>
      </c>
      <c r="Q39" s="12">
        <v>3.132424242424242</v>
      </c>
      <c r="R39" s="12">
        <v>3.5378587979724836</v>
      </c>
      <c r="S39" s="12">
        <v>3.1619047723053404</v>
      </c>
      <c r="T39" s="12">
        <v>3.1483241409498794</v>
      </c>
      <c r="U39" s="12">
        <v>3.289652565151339</v>
      </c>
      <c r="V39" s="12">
        <v>3.163771806068749</v>
      </c>
      <c r="W39" s="12">
        <v>3.011034593552533</v>
      </c>
      <c r="X39" s="12">
        <v>2.640579024955249</v>
      </c>
      <c r="Y39" s="12">
        <v>2.646619480245087</v>
      </c>
      <c r="Z39" s="12">
        <v>2.705851063829788</v>
      </c>
      <c r="AA39" s="12">
        <v>2.658664841528904</v>
      </c>
      <c r="AB39" s="12">
        <v>2.630666596880561</v>
      </c>
      <c r="AC39" s="12">
        <v>2.739374154770849</v>
      </c>
      <c r="AD39" s="12">
        <v>2.6402749422390253</v>
      </c>
      <c r="AE39" s="12">
        <v>2.6160104058272626</v>
      </c>
      <c r="AF39" s="12">
        <v>2.613593005100447</v>
      </c>
      <c r="AG39" s="12">
        <v>2.6082326261887347</v>
      </c>
      <c r="AH39" s="12">
        <v>2.649550407278113</v>
      </c>
      <c r="AI39" s="12">
        <v>2.6735458293688548</v>
      </c>
      <c r="AJ39" s="12">
        <v>2.636291413980211</v>
      </c>
      <c r="AK39" s="12">
        <v>2.687600591715977</v>
      </c>
      <c r="AL39" s="12">
        <v>2.669463965389892</v>
      </c>
      <c r="AM39" s="12">
        <v>2.7047924770250047</v>
      </c>
      <c r="AN39" s="12">
        <v>2.6429487017099427</v>
      </c>
      <c r="AO39" s="12">
        <v>2.6094542603240978</v>
      </c>
      <c r="AP39" s="12">
        <v>2.534975397973951</v>
      </c>
      <c r="AQ39" s="12">
        <v>2.735509118054815</v>
      </c>
      <c r="AR39" s="12">
        <v>2.685191082802548</v>
      </c>
      <c r="AS39" s="12">
        <v>2.594871142618849</v>
      </c>
      <c r="AT39" s="12">
        <v>2.6481241262444404</v>
      </c>
      <c r="AU39" s="12">
        <v>2.7021749444032617</v>
      </c>
      <c r="AV39" s="12">
        <v>2.6628942661756976</v>
      </c>
      <c r="AW39" s="12">
        <v>2.674063181289026</v>
      </c>
      <c r="AX39" s="12">
        <v>2.6157247437774522</v>
      </c>
      <c r="AY39" s="12">
        <v>2.890967359050445</v>
      </c>
      <c r="AZ39" s="12">
        <v>2.84780271531608</v>
      </c>
      <c r="BA39" s="12">
        <v>2.880998197816177</v>
      </c>
      <c r="BB39" s="12">
        <v>2.8555997888067584</v>
      </c>
      <c r="BC39" s="12">
        <v>2.9222893021267504</v>
      </c>
      <c r="BD39" s="12">
        <v>2.889349333333333</v>
      </c>
      <c r="BE39" s="12">
        <v>2.845713094861243</v>
      </c>
      <c r="BF39" s="12">
        <v>2.896813412943811</v>
      </c>
      <c r="BG39" s="12">
        <v>2.8980744997871435</v>
      </c>
      <c r="BH39" s="12">
        <v>2.90389156626506</v>
      </c>
      <c r="BI39" s="12">
        <v>3.059841723455705</v>
      </c>
      <c r="BJ39" s="12">
        <v>2.9901652630427646</v>
      </c>
      <c r="BK39" s="12">
        <v>3.3365504100337677</v>
      </c>
      <c r="BL39" s="12">
        <v>2.8236671659355945</v>
      </c>
      <c r="BM39" s="12">
        <v>3.3798841722255912</v>
      </c>
      <c r="BN39" s="12">
        <v>2.9048457389428264</v>
      </c>
      <c r="BO39" s="12" t="s">
        <v>18</v>
      </c>
      <c r="BP39" s="12">
        <v>3.0046042216358835</v>
      </c>
      <c r="BQ39" s="12" t="s">
        <v>18</v>
      </c>
      <c r="BR39" s="12">
        <v>2.9720991957104563</v>
      </c>
      <c r="BS39" s="12">
        <v>2.9454216035394407</v>
      </c>
      <c r="BT39" s="12">
        <v>3.016506855325217</v>
      </c>
      <c r="BU39" s="12">
        <v>2.9262290092582735</v>
      </c>
      <c r="BV39" s="12">
        <v>2.9547724448253696</v>
      </c>
      <c r="BW39" s="12">
        <v>2.875768572955639</v>
      </c>
      <c r="BX39" s="12">
        <v>2.9967022900763363</v>
      </c>
      <c r="BY39" s="12">
        <v>2.970926257227009</v>
      </c>
      <c r="BZ39" s="12">
        <v>2.9331510574018127</v>
      </c>
      <c r="CA39" s="12">
        <v>2.92360590708203</v>
      </c>
      <c r="CB39" s="12">
        <v>2.869815135019746</v>
      </c>
      <c r="CC39" s="12">
        <v>2.941946042774943</v>
      </c>
      <c r="CD39" s="12">
        <v>2.9066768332251787</v>
      </c>
      <c r="CE39" s="12">
        <v>2.9255075593952484</v>
      </c>
      <c r="CF39" s="12">
        <v>2.798188487225697</v>
      </c>
      <c r="CG39" s="12">
        <v>2.9348092559176306</v>
      </c>
      <c r="CH39" s="12">
        <v>3.004629427792915</v>
      </c>
      <c r="CI39" s="12">
        <v>3.0395393258426964</v>
      </c>
      <c r="CJ39" s="12">
        <v>2.8731164797238997</v>
      </c>
      <c r="CK39" s="12">
        <v>2.8413701633705934</v>
      </c>
      <c r="CL39" s="12" t="s">
        <v>18</v>
      </c>
      <c r="CM39" s="12" t="s">
        <v>18</v>
      </c>
      <c r="CN39" s="12">
        <v>2.92276656561282</v>
      </c>
      <c r="CO39" s="12">
        <v>2.7084504597582395</v>
      </c>
      <c r="CP39" s="12">
        <v>2.6876503856041127</v>
      </c>
      <c r="CQ39" s="12">
        <v>2.7233617747440273</v>
      </c>
      <c r="CR39" s="12">
        <v>2.7641990798828946</v>
      </c>
      <c r="CS39" s="12">
        <v>2.5761467831946936</v>
      </c>
      <c r="CT39" s="12">
        <v>2.5702361740229644</v>
      </c>
      <c r="CU39" s="12">
        <v>2.5441089088253706</v>
      </c>
      <c r="CV39" s="12">
        <v>2.706814915623299</v>
      </c>
      <c r="CW39" s="12">
        <v>2.6657737781061965</v>
      </c>
      <c r="CX39" s="12">
        <v>2.632433974223537</v>
      </c>
      <c r="CY39" s="12">
        <v>2.6645390354103187</v>
      </c>
      <c r="CZ39" s="12">
        <v>2.669483870967742</v>
      </c>
      <c r="DA39" s="12">
        <v>2.6320318457769725</v>
      </c>
      <c r="DB39" s="12">
        <v>2.6473080840229155</v>
      </c>
      <c r="DC39" s="12">
        <v>2.6923061812746876</v>
      </c>
      <c r="DD39" s="12">
        <v>2.6066358643996193</v>
      </c>
      <c r="DE39" s="12">
        <v>2.637224090231964</v>
      </c>
      <c r="DF39" s="12">
        <v>2.7950401267159446</v>
      </c>
      <c r="DG39" s="12">
        <v>2.884930322166328</v>
      </c>
      <c r="DH39" s="12">
        <v>2.808563552188552</v>
      </c>
      <c r="DI39" s="12">
        <v>2.8715894546614225</v>
      </c>
      <c r="DJ39" s="12">
        <v>2.82360016888326</v>
      </c>
      <c r="DK39" s="12">
        <v>2.8429661303979676</v>
      </c>
      <c r="DL39" s="12">
        <v>2.8218442987095407</v>
      </c>
      <c r="DM39" s="12" t="s">
        <v>18</v>
      </c>
      <c r="DN39" s="12">
        <v>2.7945202014901884</v>
      </c>
      <c r="DO39" s="12">
        <v>2.841377316530764</v>
      </c>
      <c r="DP39" s="12">
        <v>2.814687841817417</v>
      </c>
      <c r="DQ39" s="12">
        <v>2.8201857037582907</v>
      </c>
      <c r="DR39" s="12">
        <v>2.805195286195286</v>
      </c>
      <c r="DS39" s="12">
        <v>2.794575146935349</v>
      </c>
      <c r="DT39" s="12">
        <v>2.7543646777048836</v>
      </c>
      <c r="DU39" s="12">
        <v>2.8669795874284483</v>
      </c>
      <c r="DV39" s="12">
        <v>2.9349357306809494</v>
      </c>
      <c r="DW39" s="12">
        <v>2.8743776435045323</v>
      </c>
      <c r="DX39" s="12">
        <v>2.852922498118886</v>
      </c>
      <c r="DY39" s="12">
        <v>2.837541675640749</v>
      </c>
      <c r="DZ39" s="12">
        <v>2.9203176521833827</v>
      </c>
      <c r="EA39" s="12">
        <v>2.9190093468101295</v>
      </c>
      <c r="EB39" s="12">
        <v>2.9471146969036193</v>
      </c>
      <c r="EC39" s="12">
        <v>2.8448369646882044</v>
      </c>
      <c r="ED39" s="12">
        <v>2.8357784456848436</v>
      </c>
      <c r="EE39" s="12">
        <v>2.916759878419453</v>
      </c>
      <c r="EF39" s="12">
        <v>2.8692790346907993</v>
      </c>
      <c r="EG39" s="12">
        <v>2.709670559057559</v>
      </c>
      <c r="EH39" s="12">
        <v>2.7440872050722382</v>
      </c>
      <c r="EI39" s="12">
        <v>2.700754565376187</v>
      </c>
      <c r="EJ39" s="12">
        <v>2.7975121056493024</v>
      </c>
      <c r="EK39" s="12">
        <v>2.7185788712011574</v>
      </c>
      <c r="EL39" s="12">
        <v>2.7281023507385065</v>
      </c>
      <c r="EM39" s="12">
        <v>2.7403065723793674</v>
      </c>
      <c r="EN39" s="12">
        <v>2.7517880870561284</v>
      </c>
      <c r="EO39" s="12">
        <v>2.740083758193736</v>
      </c>
      <c r="EP39" s="12">
        <v>2.7178480749219562</v>
      </c>
      <c r="EQ39" s="12">
        <v>2.726580551523948</v>
      </c>
      <c r="ER39" s="12">
        <v>2.796979426891992</v>
      </c>
      <c r="ES39" s="12">
        <v>2.80500105374078</v>
      </c>
      <c r="ET39" s="12">
        <v>2.9303767019667175</v>
      </c>
      <c r="EU39" s="12">
        <v>2.70029719083653</v>
      </c>
      <c r="EV39" s="12">
        <v>2.722564355397042</v>
      </c>
      <c r="EW39" s="12">
        <v>2.7582205989773554</v>
      </c>
      <c r="EX39" s="12">
        <v>2.716972913845193</v>
      </c>
      <c r="EY39" s="12">
        <v>2.7400386052303864</v>
      </c>
      <c r="EZ39" s="12">
        <v>2.747418845994189</v>
      </c>
      <c r="FA39" s="12">
        <v>2.693030573116385</v>
      </c>
      <c r="FB39" s="12" t="s">
        <v>18</v>
      </c>
      <c r="FC39" s="12">
        <v>2.7190791135963552</v>
      </c>
      <c r="FD39" s="12">
        <v>2.705917079207921</v>
      </c>
      <c r="FE39" s="12">
        <v>3.0326358850625135</v>
      </c>
      <c r="FF39" s="12" t="s">
        <v>18</v>
      </c>
      <c r="FG39" s="12">
        <v>2.778401463669629</v>
      </c>
      <c r="FH39" s="12">
        <v>2.745920813042558</v>
      </c>
      <c r="FI39" s="12">
        <v>2.9813257747543465</v>
      </c>
      <c r="FJ39" s="12">
        <v>2.9518156340599164</v>
      </c>
      <c r="FK39" s="12">
        <v>2.880387387387388</v>
      </c>
      <c r="FL39" s="12">
        <v>3.0675204359673023</v>
      </c>
      <c r="FM39" s="12">
        <v>3.0868773006134966</v>
      </c>
      <c r="FN39" s="12">
        <v>3.077019462059917</v>
      </c>
      <c r="FO39" s="12">
        <v>2.863702424687729</v>
      </c>
      <c r="FP39" s="12">
        <v>2.864272965879265</v>
      </c>
      <c r="FQ39" s="12">
        <v>2.9363894410601694</v>
      </c>
      <c r="FR39" s="12">
        <v>2.945253744116389</v>
      </c>
      <c r="FS39" s="12">
        <v>2.843310850439882</v>
      </c>
      <c r="FT39" s="12" t="s">
        <v>18</v>
      </c>
      <c r="FU39" s="12">
        <v>2.8266212659285563</v>
      </c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  <c r="IV39" s="55"/>
    </row>
    <row r="40" spans="1:256" s="15" customFormat="1" ht="14.25">
      <c r="A40" s="56"/>
      <c r="B40" s="56"/>
      <c r="C40" s="62" t="s">
        <v>80</v>
      </c>
      <c r="D40" s="14">
        <v>345.83982658959536</v>
      </c>
      <c r="E40" s="14">
        <v>355.01808931698775</v>
      </c>
      <c r="F40" s="14" t="s">
        <v>18</v>
      </c>
      <c r="G40" s="14">
        <v>345.55273473821416</v>
      </c>
      <c r="H40" s="14">
        <v>359.12037444933924</v>
      </c>
      <c r="I40" s="14">
        <v>371.0351151653364</v>
      </c>
      <c r="J40" s="14">
        <v>370.51677794268755</v>
      </c>
      <c r="K40" s="14">
        <v>367.72674345549734</v>
      </c>
      <c r="L40" s="14">
        <v>359.3635013905885</v>
      </c>
      <c r="M40" s="14">
        <v>356.71148645046645</v>
      </c>
      <c r="N40" s="14">
        <v>373.4857245796636</v>
      </c>
      <c r="O40" s="14">
        <v>376.00879169070976</v>
      </c>
      <c r="P40" s="14">
        <v>372.91216051364364</v>
      </c>
      <c r="Q40" s="14">
        <v>350.03696969696966</v>
      </c>
      <c r="R40" s="14">
        <v>393.01303258508324</v>
      </c>
      <c r="S40" s="14">
        <v>353.1619058643661</v>
      </c>
      <c r="T40" s="14">
        <v>351.72235894068723</v>
      </c>
      <c r="U40" s="14">
        <v>366.7031719060419</v>
      </c>
      <c r="V40" s="14">
        <v>353.3598114432874</v>
      </c>
      <c r="W40" s="14">
        <v>337.1696669165685</v>
      </c>
      <c r="X40" s="14">
        <v>297.9013766452564</v>
      </c>
      <c r="Y40" s="14">
        <v>298.54166490597925</v>
      </c>
      <c r="Z40" s="14">
        <v>304.82021276595754</v>
      </c>
      <c r="AA40" s="14">
        <v>299.8184732020638</v>
      </c>
      <c r="AB40" s="14">
        <v>296.8506592693395</v>
      </c>
      <c r="AC40" s="14">
        <v>308.37366040571</v>
      </c>
      <c r="AD40" s="14">
        <v>297.8691438773367</v>
      </c>
      <c r="AE40" s="14">
        <v>295.29710301768984</v>
      </c>
      <c r="AF40" s="14">
        <v>295.0408585406474</v>
      </c>
      <c r="AG40" s="14">
        <v>294.4726583760059</v>
      </c>
      <c r="AH40" s="14">
        <v>298.85234317148</v>
      </c>
      <c r="AI40" s="14">
        <v>301.3958579130986</v>
      </c>
      <c r="AJ40" s="14">
        <v>297.44688988190234</v>
      </c>
      <c r="AK40" s="14">
        <v>302.88566272189354</v>
      </c>
      <c r="AL40" s="14">
        <v>300.96318033132854</v>
      </c>
      <c r="AM40" s="14">
        <v>304.7080025646505</v>
      </c>
      <c r="AN40" s="14">
        <v>298.1525623812539</v>
      </c>
      <c r="AO40" s="14">
        <v>294.6021515943544</v>
      </c>
      <c r="AP40" s="14">
        <v>286.7073921852388</v>
      </c>
      <c r="AQ40" s="14">
        <v>307.96396651381036</v>
      </c>
      <c r="AR40" s="14">
        <v>302.6302547770701</v>
      </c>
      <c r="AS40" s="14">
        <v>293.056341117598</v>
      </c>
      <c r="AT40" s="14">
        <v>298.70115738191066</v>
      </c>
      <c r="AU40" s="14">
        <v>304.43054410674574</v>
      </c>
      <c r="AV40" s="14">
        <v>300.26679221462393</v>
      </c>
      <c r="AW40" s="14">
        <v>301.45069721663674</v>
      </c>
      <c r="AX40" s="14">
        <v>295.26682284040993</v>
      </c>
      <c r="AY40" s="14">
        <v>324.4425400593472</v>
      </c>
      <c r="AZ40" s="14">
        <v>319.86708782350445</v>
      </c>
      <c r="BA40" s="14">
        <v>323.38580896851477</v>
      </c>
      <c r="BB40" s="14">
        <v>320.69357761351637</v>
      </c>
      <c r="BC40" s="14">
        <v>327.7626660254355</v>
      </c>
      <c r="BD40" s="14">
        <v>324.27102933333333</v>
      </c>
      <c r="BE40" s="14">
        <v>319.64558805529174</v>
      </c>
      <c r="BF40" s="14">
        <v>325.062221772044</v>
      </c>
      <c r="BG40" s="14">
        <v>325.1958969774372</v>
      </c>
      <c r="BH40" s="14">
        <v>325.81250602409636</v>
      </c>
      <c r="BI40" s="14">
        <v>342.3432226863047</v>
      </c>
      <c r="BJ40" s="14">
        <v>334.95751788253307</v>
      </c>
      <c r="BK40" s="14">
        <v>371.67434346357936</v>
      </c>
      <c r="BL40" s="14">
        <v>317.308719589173</v>
      </c>
      <c r="BM40" s="14">
        <v>376.26772225591264</v>
      </c>
      <c r="BN40" s="14">
        <v>325.9136483279396</v>
      </c>
      <c r="BO40" s="14" t="s">
        <v>18</v>
      </c>
      <c r="BP40" s="14">
        <v>336.48804749340366</v>
      </c>
      <c r="BQ40" s="14" t="s">
        <v>18</v>
      </c>
      <c r="BR40" s="14">
        <v>333.0425147453084</v>
      </c>
      <c r="BS40" s="14">
        <v>330.2146899751807</v>
      </c>
      <c r="BT40" s="14">
        <v>337.74972666447303</v>
      </c>
      <c r="BU40" s="14">
        <v>328.180274981377</v>
      </c>
      <c r="BV40" s="14">
        <v>331.20587915148917</v>
      </c>
      <c r="BW40" s="14">
        <v>322.8314687332977</v>
      </c>
      <c r="BX40" s="14">
        <v>335.6504427480916</v>
      </c>
      <c r="BY40" s="14">
        <v>332.91818326606295</v>
      </c>
      <c r="BZ40" s="14">
        <v>328.9140120845922</v>
      </c>
      <c r="CA40" s="14">
        <v>327.9022261506952</v>
      </c>
      <c r="CB40" s="14">
        <v>322.2004043120931</v>
      </c>
      <c r="CC40" s="14">
        <v>329.84628053414394</v>
      </c>
      <c r="CD40" s="14">
        <v>326.10774432186895</v>
      </c>
      <c r="CE40" s="14">
        <v>328.10380129589635</v>
      </c>
      <c r="CF40" s="14">
        <v>314.6079796459239</v>
      </c>
      <c r="CG40" s="14">
        <v>329.08978112726885</v>
      </c>
      <c r="CH40" s="14">
        <v>336.490719346049</v>
      </c>
      <c r="CI40" s="14">
        <v>340.1911685393258</v>
      </c>
      <c r="CJ40" s="14">
        <v>322.5503468507334</v>
      </c>
      <c r="CK40" s="14">
        <v>319.1852373172829</v>
      </c>
      <c r="CL40" s="14" t="s">
        <v>18</v>
      </c>
      <c r="CM40" s="14" t="s">
        <v>18</v>
      </c>
      <c r="CN40" s="14">
        <v>327.8132559549589</v>
      </c>
      <c r="CO40" s="14">
        <v>305.0957487343734</v>
      </c>
      <c r="CP40" s="14">
        <v>302.89094087403595</v>
      </c>
      <c r="CQ40" s="14">
        <v>306.6763481228669</v>
      </c>
      <c r="CR40" s="14">
        <v>311.0051024675868</v>
      </c>
      <c r="CS40" s="14">
        <v>291.0715590186375</v>
      </c>
      <c r="CT40" s="14">
        <v>290.44503444643425</v>
      </c>
      <c r="CU40" s="14">
        <v>287.6755443354893</v>
      </c>
      <c r="CV40" s="14">
        <v>304.9223810560697</v>
      </c>
      <c r="CW40" s="14">
        <v>300.5720204792568</v>
      </c>
      <c r="CX40" s="14">
        <v>297.03800126769494</v>
      </c>
      <c r="CY40" s="14">
        <v>300.44113775349376</v>
      </c>
      <c r="CZ40" s="14">
        <v>300.96529032258064</v>
      </c>
      <c r="DA40" s="14">
        <v>296.9953756523591</v>
      </c>
      <c r="DB40" s="14">
        <v>298.61465690642905</v>
      </c>
      <c r="DC40" s="14">
        <v>303.3844552151169</v>
      </c>
      <c r="DD40" s="14">
        <v>294.30340162635963</v>
      </c>
      <c r="DE40" s="14">
        <v>297.54575356458815</v>
      </c>
      <c r="DF40" s="14">
        <v>314.27425343189014</v>
      </c>
      <c r="DG40" s="14">
        <v>323.80261414963076</v>
      </c>
      <c r="DH40" s="14">
        <v>315.70773653198654</v>
      </c>
      <c r="DI40" s="14">
        <v>322.3884821941108</v>
      </c>
      <c r="DJ40" s="14">
        <v>317.3016179016256</v>
      </c>
      <c r="DK40" s="14">
        <v>319.35440982218455</v>
      </c>
      <c r="DL40" s="14">
        <v>317.11549566321133</v>
      </c>
      <c r="DM40" s="14" t="s">
        <v>18</v>
      </c>
      <c r="DN40" s="14">
        <v>314.21914135796</v>
      </c>
      <c r="DO40" s="14">
        <v>319.185995552261</v>
      </c>
      <c r="DP40" s="14">
        <v>316.3569112326462</v>
      </c>
      <c r="DQ40" s="14">
        <v>316.9396845983788</v>
      </c>
      <c r="DR40" s="14">
        <v>315.3507003367003</v>
      </c>
      <c r="DS40" s="14">
        <v>314.224965575147</v>
      </c>
      <c r="DT40" s="14">
        <v>309.96265583671766</v>
      </c>
      <c r="DU40" s="14">
        <v>321.89983626741554</v>
      </c>
      <c r="DV40" s="14">
        <v>329.10318745218063</v>
      </c>
      <c r="DW40" s="14">
        <v>322.68403021148043</v>
      </c>
      <c r="DX40" s="14">
        <v>320.4097848006019</v>
      </c>
      <c r="DY40" s="14">
        <v>318.7794176179194</v>
      </c>
      <c r="DZ40" s="14">
        <v>327.5536711314386</v>
      </c>
      <c r="EA40" s="14">
        <v>327.4149907618737</v>
      </c>
      <c r="EB40" s="14">
        <v>330.39415787178365</v>
      </c>
      <c r="EC40" s="14">
        <v>319.5527182569497</v>
      </c>
      <c r="ED40" s="14">
        <v>318.59251524259344</v>
      </c>
      <c r="EE40" s="14">
        <v>327.176547112462</v>
      </c>
      <c r="EF40" s="14">
        <v>322.1435776772247</v>
      </c>
      <c r="EG40" s="14">
        <v>305.22507926010127</v>
      </c>
      <c r="EH40" s="14">
        <v>308.8732437376573</v>
      </c>
      <c r="EI40" s="14">
        <v>304.2799839298758</v>
      </c>
      <c r="EJ40" s="14">
        <v>314.5362831988261</v>
      </c>
      <c r="EK40" s="14">
        <v>306.1693603473227</v>
      </c>
      <c r="EL40" s="14">
        <v>307.17884917828167</v>
      </c>
      <c r="EM40" s="14">
        <v>308.47249667221297</v>
      </c>
      <c r="EN40" s="14">
        <v>309.6895372279496</v>
      </c>
      <c r="EO40" s="14">
        <v>308.44887836853604</v>
      </c>
      <c r="EP40" s="14">
        <v>306.0918959417274</v>
      </c>
      <c r="EQ40" s="14">
        <v>307.0175384615385</v>
      </c>
      <c r="ER40" s="14">
        <v>314.47981925055115</v>
      </c>
      <c r="ES40" s="14">
        <v>315.3301116965227</v>
      </c>
      <c r="ET40" s="14">
        <v>328.61993040847204</v>
      </c>
      <c r="EU40" s="14">
        <v>304.2315022286722</v>
      </c>
      <c r="EV40" s="14">
        <v>306.59182167208644</v>
      </c>
      <c r="EW40" s="14">
        <v>310.37138349159966</v>
      </c>
      <c r="EX40" s="14">
        <v>305.99912886759046</v>
      </c>
      <c r="EY40" s="14">
        <v>308.44409215442096</v>
      </c>
      <c r="EZ40" s="14">
        <v>309.226397675384</v>
      </c>
      <c r="FA40" s="14">
        <v>303.4612407503368</v>
      </c>
      <c r="FB40" s="14" t="s">
        <v>18</v>
      </c>
      <c r="FC40" s="14">
        <v>306.22238604121367</v>
      </c>
      <c r="FD40" s="14">
        <v>304.8272103960396</v>
      </c>
      <c r="FE40" s="14">
        <v>339.45940381662643</v>
      </c>
      <c r="FF40" s="14" t="s">
        <v>18</v>
      </c>
      <c r="FG40" s="14">
        <v>312.5105551489807</v>
      </c>
      <c r="FH40" s="14">
        <v>309.06760618251116</v>
      </c>
      <c r="FI40" s="14">
        <v>334.0205321239607</v>
      </c>
      <c r="FJ40" s="14">
        <v>330.89245721035115</v>
      </c>
      <c r="FK40" s="14">
        <v>323.32106306306315</v>
      </c>
      <c r="FL40" s="14">
        <v>343.15716621253404</v>
      </c>
      <c r="FM40" s="14">
        <v>345.20899386503066</v>
      </c>
      <c r="FN40" s="14">
        <v>344.1640629783512</v>
      </c>
      <c r="FO40" s="14">
        <v>321.55245701689927</v>
      </c>
      <c r="FP40" s="14">
        <v>321.6129343832021</v>
      </c>
      <c r="FQ40" s="14">
        <v>329.25728075237794</v>
      </c>
      <c r="FR40" s="14">
        <v>330.19689687633723</v>
      </c>
      <c r="FS40" s="14">
        <v>319.39095014662746</v>
      </c>
      <c r="FT40" s="14" t="s">
        <v>18</v>
      </c>
      <c r="FU40" s="14">
        <v>317.621854188427</v>
      </c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</row>
    <row r="41" spans="1:256" s="13" customFormat="1" ht="14.25">
      <c r="A41" s="55"/>
      <c r="B41" s="55"/>
      <c r="C41" s="47" t="s">
        <v>73</v>
      </c>
      <c r="D41" s="12">
        <v>2.800404078961719</v>
      </c>
      <c r="E41" s="12">
        <v>2.9152022767075305</v>
      </c>
      <c r="F41" s="12" t="s">
        <v>18</v>
      </c>
      <c r="G41" s="12">
        <v>2.804017162719965</v>
      </c>
      <c r="H41" s="12">
        <v>2.841588105726872</v>
      </c>
      <c r="I41" s="12">
        <v>2.6045028506271377</v>
      </c>
      <c r="J41" s="12">
        <v>2.6229471400844844</v>
      </c>
      <c r="K41" s="12">
        <v>2.6113298429319376</v>
      </c>
      <c r="L41" s="12">
        <v>2.723058627211036</v>
      </c>
      <c r="M41" s="12">
        <v>2.751341625944025</v>
      </c>
      <c r="N41" s="12">
        <v>2.669948415875558</v>
      </c>
      <c r="O41" s="12">
        <v>2.611491633006347</v>
      </c>
      <c r="P41" s="12">
        <v>2.6386039899105707</v>
      </c>
      <c r="Q41" s="12">
        <v>2.7510606060606064</v>
      </c>
      <c r="R41" s="12">
        <v>2.445408399710355</v>
      </c>
      <c r="S41" s="12">
        <v>2.885557824615048</v>
      </c>
      <c r="T41" s="12">
        <v>2.865332020135697</v>
      </c>
      <c r="U41" s="12">
        <v>2.3525217950216195</v>
      </c>
      <c r="V41" s="12">
        <v>2.6068245437241067</v>
      </c>
      <c r="W41" s="12" t="s">
        <v>18</v>
      </c>
      <c r="X41" s="12">
        <v>2.5363684321364643</v>
      </c>
      <c r="Y41" s="12">
        <v>2.493231354320727</v>
      </c>
      <c r="Z41" s="12">
        <v>2.537978723404255</v>
      </c>
      <c r="AA41" s="12">
        <v>2.568094977361272</v>
      </c>
      <c r="AB41" s="12">
        <v>2.594952370982937</v>
      </c>
      <c r="AC41" s="12">
        <v>2.4706248792529784</v>
      </c>
      <c r="AD41" s="12">
        <v>2.539039277462718</v>
      </c>
      <c r="AE41" s="12">
        <v>2.6362872008324665</v>
      </c>
      <c r="AF41" s="12">
        <v>2.6027990007286355</v>
      </c>
      <c r="AG41" s="12">
        <v>2.597176089455534</v>
      </c>
      <c r="AH41" s="12">
        <v>2.5216500581825874</v>
      </c>
      <c r="AI41" s="12">
        <v>2.577792261338408</v>
      </c>
      <c r="AJ41" s="12">
        <v>2.4191844877114583</v>
      </c>
      <c r="AK41" s="12">
        <v>2.5709429416737106</v>
      </c>
      <c r="AL41" s="12">
        <v>2.5702091379128413</v>
      </c>
      <c r="AM41" s="12">
        <v>2.472541782432144</v>
      </c>
      <c r="AN41" s="12">
        <v>2.6231355288157063</v>
      </c>
      <c r="AO41" s="12">
        <v>2.6054934657605857</v>
      </c>
      <c r="AP41" s="12">
        <v>2.550853628281993</v>
      </c>
      <c r="AQ41" s="12">
        <v>2.5900727311506877</v>
      </c>
      <c r="AR41" s="12">
        <v>2.4845987261146494</v>
      </c>
      <c r="AS41" s="12">
        <v>2.554267306088407</v>
      </c>
      <c r="AT41" s="12">
        <v>2.4444463037492055</v>
      </c>
      <c r="AU41" s="12">
        <v>2.5887392777718943</v>
      </c>
      <c r="AV41" s="12">
        <v>2.608413466596528</v>
      </c>
      <c r="AW41" s="12">
        <v>2.497294740184146</v>
      </c>
      <c r="AX41" s="12">
        <v>2.584674963396779</v>
      </c>
      <c r="AY41" s="12">
        <v>2.770423908435778</v>
      </c>
      <c r="AZ41" s="12">
        <v>2.65025753075944</v>
      </c>
      <c r="BA41" s="12">
        <v>2.7528568854023114</v>
      </c>
      <c r="BB41" s="12">
        <v>2.7355142555438228</v>
      </c>
      <c r="BC41" s="12">
        <v>2.7138984717323926</v>
      </c>
      <c r="BD41" s="12">
        <v>2.622621333333334</v>
      </c>
      <c r="BE41" s="12">
        <v>2.701530442123035</v>
      </c>
      <c r="BF41" s="12">
        <v>2.7189733447062583</v>
      </c>
      <c r="BG41" s="12">
        <v>2.6980106428267345</v>
      </c>
      <c r="BH41" s="12">
        <v>2.6821273666092944</v>
      </c>
      <c r="BI41" s="12">
        <v>2.7591202462079574</v>
      </c>
      <c r="BJ41" s="12">
        <v>2.7511664661489665</v>
      </c>
      <c r="BK41" s="12">
        <v>2.128078630004824</v>
      </c>
      <c r="BL41" s="12">
        <v>2.6226667379907993</v>
      </c>
      <c r="BM41" s="12">
        <v>2.1095548817465133</v>
      </c>
      <c r="BN41" s="12">
        <v>2.695120819848975</v>
      </c>
      <c r="BO41" s="12" t="s">
        <v>18</v>
      </c>
      <c r="BP41" s="12">
        <v>2.639372031662269</v>
      </c>
      <c r="BQ41" s="12" t="s">
        <v>18</v>
      </c>
      <c r="BR41" s="12">
        <v>2.7088713136729217</v>
      </c>
      <c r="BS41" s="12">
        <v>2.5912030862199202</v>
      </c>
      <c r="BT41" s="12">
        <v>2.530358122189316</v>
      </c>
      <c r="BU41" s="12">
        <v>2.7058898584654676</v>
      </c>
      <c r="BV41" s="12">
        <v>2.691110349260767</v>
      </c>
      <c r="BW41" s="12" t="s">
        <v>18</v>
      </c>
      <c r="BX41" s="12" t="s">
        <v>18</v>
      </c>
      <c r="BY41" s="12" t="s">
        <v>18</v>
      </c>
      <c r="BZ41" s="12" t="s">
        <v>18</v>
      </c>
      <c r="CA41" s="12" t="s">
        <v>18</v>
      </c>
      <c r="CB41" s="12" t="s">
        <v>18</v>
      </c>
      <c r="CC41" s="12" t="s">
        <v>18</v>
      </c>
      <c r="CD41" s="12" t="s">
        <v>18</v>
      </c>
      <c r="CE41" s="12" t="s">
        <v>18</v>
      </c>
      <c r="CF41" s="12" t="s">
        <v>18</v>
      </c>
      <c r="CG41" s="12" t="s">
        <v>18</v>
      </c>
      <c r="CH41" s="12" t="s">
        <v>18</v>
      </c>
      <c r="CI41" s="12">
        <v>2.3035056179775286</v>
      </c>
      <c r="CJ41" s="12">
        <v>2.5434452113891286</v>
      </c>
      <c r="CK41" s="12">
        <v>2.5600528804815132</v>
      </c>
      <c r="CL41" s="12" t="s">
        <v>18</v>
      </c>
      <c r="CM41" s="12" t="s">
        <v>18</v>
      </c>
      <c r="CN41" s="12">
        <v>2.5469666522304024</v>
      </c>
      <c r="CO41" s="12">
        <v>2.7214929228226055</v>
      </c>
      <c r="CP41" s="12">
        <v>2.777807197943445</v>
      </c>
      <c r="CQ41" s="12">
        <v>2.7681945392491465</v>
      </c>
      <c r="CR41" s="12">
        <v>2.7210284399832703</v>
      </c>
      <c r="CS41" s="12">
        <v>2.4965923975992417</v>
      </c>
      <c r="CT41" s="12">
        <v>2.505748024860423</v>
      </c>
      <c r="CU41" s="12">
        <v>2.532301272689339</v>
      </c>
      <c r="CV41" s="12">
        <v>2.2698307022319</v>
      </c>
      <c r="CW41" s="12">
        <v>2.5885391111580276</v>
      </c>
      <c r="CX41" s="12">
        <v>2.5686334248890765</v>
      </c>
      <c r="CY41" s="12">
        <v>2.6303627193443315</v>
      </c>
      <c r="CZ41" s="12">
        <v>2.583354838709677</v>
      </c>
      <c r="DA41" s="12">
        <v>2.4571474065395678</v>
      </c>
      <c r="DB41" s="12">
        <v>2.494329726288988</v>
      </c>
      <c r="DC41" s="12">
        <v>2.504329454467812</v>
      </c>
      <c r="DD41" s="12">
        <v>2.5106622663428033</v>
      </c>
      <c r="DE41" s="12">
        <v>2.474317727175995</v>
      </c>
      <c r="DF41" s="12">
        <v>2.6462914466737066</v>
      </c>
      <c r="DG41" s="12">
        <v>2.6329900460237607</v>
      </c>
      <c r="DH41" s="12">
        <v>2.7226519360269363</v>
      </c>
      <c r="DI41" s="12">
        <v>2.6812270649516314</v>
      </c>
      <c r="DJ41" s="12">
        <v>2.6946571669833226</v>
      </c>
      <c r="DK41" s="12">
        <v>2.693138018628281</v>
      </c>
      <c r="DL41" s="12">
        <v>2.6425491855299343</v>
      </c>
      <c r="DM41" s="12" t="s">
        <v>18</v>
      </c>
      <c r="DN41" s="12">
        <v>2.7695028859271695</v>
      </c>
      <c r="DO41" s="12">
        <v>2.6353396166472516</v>
      </c>
      <c r="DP41" s="12">
        <v>2.7289554059739167</v>
      </c>
      <c r="DQ41" s="12">
        <v>2.7320265291083268</v>
      </c>
      <c r="DR41" s="12">
        <v>2.7265993265993265</v>
      </c>
      <c r="DS41" s="12">
        <v>2.713225020990764</v>
      </c>
      <c r="DT41" s="12">
        <v>2.742337811100698</v>
      </c>
      <c r="DU41" s="12">
        <v>2.5679970839183492</v>
      </c>
      <c r="DV41" s="12">
        <v>2.622276532954421</v>
      </c>
      <c r="DW41" s="12">
        <v>2.705625377643504</v>
      </c>
      <c r="DX41" s="12">
        <v>2.7045603568741265</v>
      </c>
      <c r="DY41" s="12">
        <v>2.634934525091536</v>
      </c>
      <c r="DZ41" s="12">
        <v>2.6247596645976263</v>
      </c>
      <c r="EA41" s="12">
        <v>2.6785727638300183</v>
      </c>
      <c r="EB41" s="12">
        <v>2.708873528129089</v>
      </c>
      <c r="EC41" s="12">
        <v>2.6565481378126004</v>
      </c>
      <c r="ED41" s="12">
        <v>2.712111206526406</v>
      </c>
      <c r="EE41" s="12">
        <v>2.67667998263135</v>
      </c>
      <c r="EF41" s="12">
        <v>2.6873255763844</v>
      </c>
      <c r="EG41" s="12">
        <v>2.65609579415108</v>
      </c>
      <c r="EH41" s="12">
        <v>2.6097267435817484</v>
      </c>
      <c r="EI41" s="12">
        <v>2.544107795053741</v>
      </c>
      <c r="EJ41" s="12">
        <v>2.593644586521329</v>
      </c>
      <c r="EK41" s="12">
        <v>2.61208269588588</v>
      </c>
      <c r="EL41" s="12">
        <v>2.577157478676929</v>
      </c>
      <c r="EM41" s="12">
        <v>2.6066152246256244</v>
      </c>
      <c r="EN41" s="12">
        <v>2.5902554410080185</v>
      </c>
      <c r="EO41" s="12">
        <v>2.598297679741963</v>
      </c>
      <c r="EP41" s="12">
        <v>2.611406867845994</v>
      </c>
      <c r="EQ41" s="12">
        <v>2.6620829359319926</v>
      </c>
      <c r="ER41" s="12">
        <v>2.6177113466988553</v>
      </c>
      <c r="ES41" s="12">
        <v>2.5507144362486827</v>
      </c>
      <c r="ET41" s="12">
        <v>2.515768100280959</v>
      </c>
      <c r="EU41" s="12">
        <v>2.579471027262361</v>
      </c>
      <c r="EV41" s="12">
        <v>2.546652050771006</v>
      </c>
      <c r="EW41" s="12">
        <v>2.6238886569967654</v>
      </c>
      <c r="EX41" s="12">
        <v>2.6035675591207417</v>
      </c>
      <c r="EY41" s="12">
        <v>2.618719800747198</v>
      </c>
      <c r="EZ41" s="12">
        <v>2.6869169779991693</v>
      </c>
      <c r="FA41" s="12">
        <v>2.5502900818737695</v>
      </c>
      <c r="FB41" s="12" t="s">
        <v>18</v>
      </c>
      <c r="FC41" s="12">
        <v>2.6257255876566217</v>
      </c>
      <c r="FD41" s="12">
        <v>2.629845297029703</v>
      </c>
      <c r="FE41" s="12">
        <v>2.4875194121517876</v>
      </c>
      <c r="FF41" s="12" t="s">
        <v>18</v>
      </c>
      <c r="FG41" s="12">
        <v>2.5872002090956614</v>
      </c>
      <c r="FH41" s="12">
        <v>2.4152744018632224</v>
      </c>
      <c r="FI41" s="12">
        <v>2.5806179678220493</v>
      </c>
      <c r="FJ41" s="12">
        <v>2.5724022334371313</v>
      </c>
      <c r="FK41" s="12">
        <v>2.634198198198198</v>
      </c>
      <c r="FL41" s="12">
        <v>2.7096457765667576</v>
      </c>
      <c r="FM41" s="12">
        <v>2.6372681858019282</v>
      </c>
      <c r="FN41" s="12">
        <v>2.701145637437131</v>
      </c>
      <c r="FO41" s="12">
        <v>2.7958146320982475</v>
      </c>
      <c r="FP41" s="12">
        <v>2.773753280839895</v>
      </c>
      <c r="FQ41" s="12">
        <v>2.626341348722881</v>
      </c>
      <c r="FR41" s="12">
        <v>2.6747505348737697</v>
      </c>
      <c r="FS41" s="12">
        <v>2.769472978634269</v>
      </c>
      <c r="FT41" s="12" t="s">
        <v>18</v>
      </c>
      <c r="FU41" s="12">
        <v>2.7449458951326506</v>
      </c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  <c r="IU41" s="55"/>
      <c r="IV41" s="55"/>
    </row>
    <row r="42" spans="1:256" s="15" customFormat="1" ht="14.25">
      <c r="A42" s="56"/>
      <c r="B42" s="56"/>
      <c r="C42" s="63" t="s">
        <v>68</v>
      </c>
      <c r="D42" s="14">
        <v>377.66445059439417</v>
      </c>
      <c r="E42" s="14">
        <v>395.9747631348511</v>
      </c>
      <c r="F42" s="14" t="s">
        <v>18</v>
      </c>
      <c r="G42" s="14">
        <v>378.2407374538344</v>
      </c>
      <c r="H42" s="14">
        <v>384.23330286343605</v>
      </c>
      <c r="I42" s="14">
        <v>346.41820467502845</v>
      </c>
      <c r="J42" s="14">
        <v>349.36006884347523</v>
      </c>
      <c r="K42" s="14">
        <v>347.50710994764404</v>
      </c>
      <c r="L42" s="14">
        <v>365.3278510401602</v>
      </c>
      <c r="M42" s="14">
        <v>369.838989338072</v>
      </c>
      <c r="N42" s="14">
        <v>356.85677233215154</v>
      </c>
      <c r="O42" s="14">
        <v>347.5329154645123</v>
      </c>
      <c r="P42" s="14">
        <v>351.857336390736</v>
      </c>
      <c r="Q42" s="14">
        <v>369.79416666666674</v>
      </c>
      <c r="R42" s="14">
        <v>321.0426397538016</v>
      </c>
      <c r="S42" s="14">
        <v>391.2464730261002</v>
      </c>
      <c r="T42" s="14">
        <v>388.0204572116437</v>
      </c>
      <c r="U42" s="14">
        <v>306.2272263059483</v>
      </c>
      <c r="V42" s="14">
        <v>346.78851472399504</v>
      </c>
      <c r="W42" s="14" t="s">
        <v>18</v>
      </c>
      <c r="X42" s="14">
        <v>335.5507649257661</v>
      </c>
      <c r="Y42" s="14">
        <v>328.67040101415597</v>
      </c>
      <c r="Z42" s="14">
        <v>335.8076063829787</v>
      </c>
      <c r="AA42" s="14">
        <v>340.61114888912283</v>
      </c>
      <c r="AB42" s="14">
        <v>344.8949031717784</v>
      </c>
      <c r="AC42" s="14">
        <v>325.06466824085004</v>
      </c>
      <c r="AD42" s="14">
        <v>335.9767647553035</v>
      </c>
      <c r="AE42" s="14">
        <v>351.4878085327784</v>
      </c>
      <c r="AF42" s="14">
        <v>346.1464406162174</v>
      </c>
      <c r="AG42" s="14">
        <v>345.24958626815766</v>
      </c>
      <c r="AH42" s="14">
        <v>333.2031842801227</v>
      </c>
      <c r="AI42" s="14">
        <v>342.1578656834761</v>
      </c>
      <c r="AJ42" s="14">
        <v>316.8599257899776</v>
      </c>
      <c r="AK42" s="14">
        <v>341.06539919695683</v>
      </c>
      <c r="AL42" s="14">
        <v>340.9483574970982</v>
      </c>
      <c r="AM42" s="14">
        <v>325.37041429792697</v>
      </c>
      <c r="AN42" s="14">
        <v>349.3901168461052</v>
      </c>
      <c r="AO42" s="14">
        <v>346.5762077888134</v>
      </c>
      <c r="AP42" s="14">
        <v>337.86115371097793</v>
      </c>
      <c r="AQ42" s="14">
        <v>344.1166006185347</v>
      </c>
      <c r="AR42" s="14">
        <v>327.2934968152866</v>
      </c>
      <c r="AS42" s="14">
        <v>338.4056353211009</v>
      </c>
      <c r="AT42" s="14">
        <v>320.8891854479983</v>
      </c>
      <c r="AU42" s="14">
        <v>343.90391480461716</v>
      </c>
      <c r="AV42" s="14">
        <v>347.0419479221462</v>
      </c>
      <c r="AW42" s="14">
        <v>329.3185110593713</v>
      </c>
      <c r="AX42" s="14">
        <v>343.25565666178625</v>
      </c>
      <c r="AY42" s="14">
        <v>372.88261339550655</v>
      </c>
      <c r="AZ42" s="14">
        <v>353.71607615613067</v>
      </c>
      <c r="BA42" s="14">
        <v>370.0806732216687</v>
      </c>
      <c r="BB42" s="14">
        <v>367.3145237592397</v>
      </c>
      <c r="BC42" s="14">
        <v>363.8668062413166</v>
      </c>
      <c r="BD42" s="14">
        <v>349.30810266666674</v>
      </c>
      <c r="BE42" s="14">
        <v>361.8941055186241</v>
      </c>
      <c r="BF42" s="14">
        <v>364.6762484806482</v>
      </c>
      <c r="BG42" s="14">
        <v>361.33269753086415</v>
      </c>
      <c r="BH42" s="14">
        <v>358.79931497418244</v>
      </c>
      <c r="BI42" s="14">
        <v>371.0796792701692</v>
      </c>
      <c r="BJ42" s="14">
        <v>369.8110513507602</v>
      </c>
      <c r="BK42" s="14">
        <v>270.4285414857694</v>
      </c>
      <c r="BL42" s="14">
        <v>349.3153447095325</v>
      </c>
      <c r="BM42" s="14">
        <v>267.4740036385689</v>
      </c>
      <c r="BN42" s="14">
        <v>360.87177076591155</v>
      </c>
      <c r="BO42" s="14" t="s">
        <v>18</v>
      </c>
      <c r="BP42" s="14">
        <v>351.97983905013194</v>
      </c>
      <c r="BQ42" s="14" t="s">
        <v>18</v>
      </c>
      <c r="BR42" s="14">
        <v>363.064974530831</v>
      </c>
      <c r="BS42" s="14">
        <v>344.29689225207727</v>
      </c>
      <c r="BT42" s="14">
        <v>334.5921204891959</v>
      </c>
      <c r="BU42" s="14">
        <v>362.5894324252421</v>
      </c>
      <c r="BV42" s="14">
        <v>360.23210070709234</v>
      </c>
      <c r="BW42" s="14" t="s">
        <v>18</v>
      </c>
      <c r="BX42" s="14" t="s">
        <v>18</v>
      </c>
      <c r="BY42" s="14" t="s">
        <v>18</v>
      </c>
      <c r="BZ42" s="14" t="s">
        <v>18</v>
      </c>
      <c r="CA42" s="14" t="s">
        <v>18</v>
      </c>
      <c r="CB42" s="14" t="s">
        <v>18</v>
      </c>
      <c r="CC42" s="14" t="s">
        <v>18</v>
      </c>
      <c r="CD42" s="14" t="s">
        <v>18</v>
      </c>
      <c r="CE42" s="14" t="s">
        <v>18</v>
      </c>
      <c r="CF42" s="14" t="s">
        <v>18</v>
      </c>
      <c r="CG42" s="14" t="s">
        <v>18</v>
      </c>
      <c r="CH42" s="14" t="s">
        <v>18</v>
      </c>
      <c r="CI42" s="14">
        <v>298.4091460674158</v>
      </c>
      <c r="CJ42" s="14">
        <v>336.679511216566</v>
      </c>
      <c r="CK42" s="14">
        <v>339.3284344368014</v>
      </c>
      <c r="CL42" s="14" t="s">
        <v>18</v>
      </c>
      <c r="CM42" s="14" t="s">
        <v>18</v>
      </c>
      <c r="CN42" s="14">
        <v>337.2411810307492</v>
      </c>
      <c r="CO42" s="14">
        <v>365.0781211902056</v>
      </c>
      <c r="CP42" s="14">
        <v>374.06024807197946</v>
      </c>
      <c r="CQ42" s="14">
        <v>372.5270290102389</v>
      </c>
      <c r="CR42" s="14">
        <v>365.0040361773316</v>
      </c>
      <c r="CS42" s="14">
        <v>329.2064874170791</v>
      </c>
      <c r="CT42" s="14">
        <v>330.6668099652375</v>
      </c>
      <c r="CU42" s="14">
        <v>334.90205299394955</v>
      </c>
      <c r="CV42" s="14">
        <v>293.037997005988</v>
      </c>
      <c r="CW42" s="14">
        <v>343.8719882297054</v>
      </c>
      <c r="CX42" s="14">
        <v>340.6970312698077</v>
      </c>
      <c r="CY42" s="14">
        <v>350.54285373542086</v>
      </c>
      <c r="CZ42" s="14">
        <v>343.0450967741935</v>
      </c>
      <c r="DA42" s="14">
        <v>322.91501134306105</v>
      </c>
      <c r="DB42" s="14">
        <v>328.8455913430936</v>
      </c>
      <c r="DC42" s="14">
        <v>330.440547987616</v>
      </c>
      <c r="DD42" s="14">
        <v>331.45063148167714</v>
      </c>
      <c r="DE42" s="14">
        <v>325.65367748457123</v>
      </c>
      <c r="DF42" s="14">
        <v>353.0834857444562</v>
      </c>
      <c r="DG42" s="14">
        <v>350.96191234078987</v>
      </c>
      <c r="DH42" s="14">
        <v>365.26298379629634</v>
      </c>
      <c r="DI42" s="14">
        <v>358.65571685978523</v>
      </c>
      <c r="DJ42" s="14">
        <v>360.79781813383994</v>
      </c>
      <c r="DK42" s="14">
        <v>360.5555139712108</v>
      </c>
      <c r="DL42" s="14">
        <v>352.4865950920245</v>
      </c>
      <c r="DM42" s="14" t="s">
        <v>18</v>
      </c>
      <c r="DN42" s="14">
        <v>372.7357103053835</v>
      </c>
      <c r="DO42" s="14">
        <v>351.3366688552366</v>
      </c>
      <c r="DP42" s="14">
        <v>366.2683872528397</v>
      </c>
      <c r="DQ42" s="14">
        <v>366.7582313927781</v>
      </c>
      <c r="DR42" s="14">
        <v>365.89259259259256</v>
      </c>
      <c r="DS42" s="14">
        <v>363.75939084802684</v>
      </c>
      <c r="DT42" s="14">
        <v>368.4028808705614</v>
      </c>
      <c r="DU42" s="14">
        <v>340.5955348849767</v>
      </c>
      <c r="DV42" s="14">
        <v>349.25310700623015</v>
      </c>
      <c r="DW42" s="14">
        <v>362.54724773413886</v>
      </c>
      <c r="DX42" s="14">
        <v>362.3773769214232</v>
      </c>
      <c r="DY42" s="14">
        <v>351.27205675209996</v>
      </c>
      <c r="DZ42" s="14">
        <v>349.6491665033214</v>
      </c>
      <c r="EA42" s="14">
        <v>358.2323558308879</v>
      </c>
      <c r="EB42" s="14">
        <v>363.0653277365897</v>
      </c>
      <c r="EC42" s="14">
        <v>354.71942798110973</v>
      </c>
      <c r="ED42" s="14">
        <v>363.5817374409617</v>
      </c>
      <c r="EE42" s="14">
        <v>357.9304572297003</v>
      </c>
      <c r="EF42" s="14">
        <v>359.62842943331185</v>
      </c>
      <c r="EG42" s="14">
        <v>354.6472791670973</v>
      </c>
      <c r="EH42" s="14">
        <v>347.25141560128884</v>
      </c>
      <c r="EI42" s="14">
        <v>336.7851933110717</v>
      </c>
      <c r="EJ42" s="14">
        <v>344.68631155015197</v>
      </c>
      <c r="EK42" s="14">
        <v>347.62718999379786</v>
      </c>
      <c r="EL42" s="14">
        <v>342.0566178489702</v>
      </c>
      <c r="EM42" s="14">
        <v>346.7551283277871</v>
      </c>
      <c r="EN42" s="14">
        <v>344.14574284077895</v>
      </c>
      <c r="EO42" s="14">
        <v>345.42847991884304</v>
      </c>
      <c r="EP42" s="14">
        <v>347.519395421436</v>
      </c>
      <c r="EQ42" s="14">
        <v>355.6022282811528</v>
      </c>
      <c r="ER42" s="14">
        <v>348.5249597984674</v>
      </c>
      <c r="ES42" s="14">
        <v>337.8389525816649</v>
      </c>
      <c r="ET42" s="14">
        <v>332.265011994813</v>
      </c>
      <c r="EU42" s="14">
        <v>342.4256288483466</v>
      </c>
      <c r="EV42" s="14">
        <v>337.19100209797546</v>
      </c>
      <c r="EW42" s="14">
        <v>349.5102407909841</v>
      </c>
      <c r="EX42" s="14">
        <v>346.2690256797583</v>
      </c>
      <c r="EY42" s="14">
        <v>348.68580821917806</v>
      </c>
      <c r="EZ42" s="14">
        <v>359.5632579908675</v>
      </c>
      <c r="FA42" s="14">
        <v>337.7712680588662</v>
      </c>
      <c r="FB42" s="14" t="s">
        <v>18</v>
      </c>
      <c r="FC42" s="14">
        <v>349.80323123123117</v>
      </c>
      <c r="FD42" s="14">
        <v>350.4603248762376</v>
      </c>
      <c r="FE42" s="14">
        <v>327.7593462382101</v>
      </c>
      <c r="FF42" s="14" t="s">
        <v>18</v>
      </c>
      <c r="FG42" s="14">
        <v>343.658433350758</v>
      </c>
      <c r="FH42" s="14">
        <v>316.236267097184</v>
      </c>
      <c r="FI42" s="14">
        <v>342.60856586761685</v>
      </c>
      <c r="FJ42" s="14">
        <v>341.2981562332224</v>
      </c>
      <c r="FK42" s="14">
        <v>351.15461261261254</v>
      </c>
      <c r="FL42" s="14">
        <v>363.18850136239786</v>
      </c>
      <c r="FM42" s="14">
        <v>351.64427563540755</v>
      </c>
      <c r="FN42" s="14">
        <v>361.8327291712224</v>
      </c>
      <c r="FO42" s="14">
        <v>376.9324338196705</v>
      </c>
      <c r="FP42" s="14">
        <v>373.41364829396326</v>
      </c>
      <c r="FQ42" s="14">
        <v>349.9014451212995</v>
      </c>
      <c r="FR42" s="14">
        <v>357.6227103123663</v>
      </c>
      <c r="FS42" s="14">
        <v>372.73094009216595</v>
      </c>
      <c r="FT42" s="14" t="s">
        <v>18</v>
      </c>
      <c r="FU42" s="14">
        <v>368.81887027365775</v>
      </c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</row>
    <row r="43" spans="1:256" s="13" customFormat="1" ht="14.25">
      <c r="A43" s="55"/>
      <c r="B43" s="55"/>
      <c r="C43" s="47" t="s">
        <v>75</v>
      </c>
      <c r="D43" s="12">
        <v>2.70253430733995</v>
      </c>
      <c r="E43" s="12">
        <v>2.8119666830122587</v>
      </c>
      <c r="F43" s="12" t="s">
        <v>18</v>
      </c>
      <c r="G43" s="12">
        <v>2.701333949163589</v>
      </c>
      <c r="H43" s="12">
        <v>2.7372011982378854</v>
      </c>
      <c r="I43" s="12">
        <v>2.500370344355758</v>
      </c>
      <c r="J43" s="12">
        <v>2.5204728740723823</v>
      </c>
      <c r="K43" s="12">
        <v>2.507713591623037</v>
      </c>
      <c r="L43" s="12">
        <v>2.6202516836133056</v>
      </c>
      <c r="M43" s="12">
        <v>2.6506742141270547</v>
      </c>
      <c r="N43" s="12">
        <v>2.567470342902894</v>
      </c>
      <c r="O43" s="12">
        <v>2.5103766001154066</v>
      </c>
      <c r="P43" s="12">
        <v>2.537153684017427</v>
      </c>
      <c r="Q43" s="12">
        <v>2.651231757575758</v>
      </c>
      <c r="R43" s="12">
        <v>2.3445417349746562</v>
      </c>
      <c r="S43" s="12">
        <v>2.7842452759637433</v>
      </c>
      <c r="T43" s="12">
        <v>2.7617092720507768</v>
      </c>
      <c r="U43" s="12">
        <v>2.254300758677106</v>
      </c>
      <c r="V43" s="12">
        <v>2.5047161052513713</v>
      </c>
      <c r="W43" s="12">
        <v>2.7011227666273965</v>
      </c>
      <c r="X43" s="12">
        <v>2.504253030641255</v>
      </c>
      <c r="Y43" s="12">
        <v>2.4555569930276784</v>
      </c>
      <c r="Z43" s="12">
        <v>2.504042212765957</v>
      </c>
      <c r="AA43" s="12">
        <v>2.5338115649152364</v>
      </c>
      <c r="AB43" s="12">
        <v>2.558110495969852</v>
      </c>
      <c r="AC43" s="12">
        <v>2.434760239562091</v>
      </c>
      <c r="AD43" s="12">
        <v>2.507906073513968</v>
      </c>
      <c r="AE43" s="12">
        <v>2.6014301935483872</v>
      </c>
      <c r="AF43" s="12">
        <v>2.5723827825543877</v>
      </c>
      <c r="AG43" s="12">
        <v>2.559666638520222</v>
      </c>
      <c r="AH43" s="12">
        <v>2.482726284565746</v>
      </c>
      <c r="AI43" s="12">
        <v>2.541428153504599</v>
      </c>
      <c r="AJ43" s="12">
        <v>2.384633976380466</v>
      </c>
      <c r="AK43" s="12">
        <v>2.534129203719357</v>
      </c>
      <c r="AL43" s="12">
        <v>2.5355850703809217</v>
      </c>
      <c r="AM43" s="12">
        <v>2.4339411036546275</v>
      </c>
      <c r="AN43" s="12">
        <v>2.5887311108296394</v>
      </c>
      <c r="AO43" s="12">
        <v>2.5759889639309987</v>
      </c>
      <c r="AP43" s="12">
        <v>2.5172904014885265</v>
      </c>
      <c r="AQ43" s="12">
        <v>2.5558557013970353</v>
      </c>
      <c r="AR43" s="12">
        <v>2.4517961273885347</v>
      </c>
      <c r="AS43" s="12">
        <v>2.5224536647206004</v>
      </c>
      <c r="AT43" s="12">
        <v>2.4120985333615756</v>
      </c>
      <c r="AU43" s="12">
        <v>2.555517272900561</v>
      </c>
      <c r="AV43" s="12">
        <v>2.573179682272488</v>
      </c>
      <c r="AW43" s="12">
        <v>2.459431235474653</v>
      </c>
      <c r="AX43" s="12">
        <v>2.5516448726207908</v>
      </c>
      <c r="AY43" s="12">
        <v>2.6874149656634163</v>
      </c>
      <c r="AZ43" s="12">
        <v>2.570729058973271</v>
      </c>
      <c r="BA43" s="12">
        <v>2.671539939361815</v>
      </c>
      <c r="BB43" s="12">
        <v>2.655219717001056</v>
      </c>
      <c r="BC43" s="12">
        <v>2.632457432082932</v>
      </c>
      <c r="BD43" s="12">
        <v>2.542007274666667</v>
      </c>
      <c r="BE43" s="12">
        <v>2.621187602827899</v>
      </c>
      <c r="BF43" s="12">
        <v>2.6373088841027825</v>
      </c>
      <c r="BG43" s="12">
        <v>2.616234884631758</v>
      </c>
      <c r="BH43" s="12">
        <v>2.6119393046471604</v>
      </c>
      <c r="BI43" s="12">
        <v>2.6859694315234113</v>
      </c>
      <c r="BJ43" s="12">
        <v>2.6808617311604506</v>
      </c>
      <c r="BK43" s="12">
        <v>2.064003998070429</v>
      </c>
      <c r="BL43" s="12">
        <v>2.5568371918262547</v>
      </c>
      <c r="BM43" s="12">
        <v>2.041075114614918</v>
      </c>
      <c r="BN43" s="12">
        <v>2.630920293419633</v>
      </c>
      <c r="BO43" s="12" t="s">
        <v>18</v>
      </c>
      <c r="BP43" s="12">
        <v>2.568453889182058</v>
      </c>
      <c r="BQ43" s="12" t="s">
        <v>18</v>
      </c>
      <c r="BR43" s="12">
        <v>2.609607313672922</v>
      </c>
      <c r="BS43" s="12">
        <v>2.4969170769396785</v>
      </c>
      <c r="BT43" s="12">
        <v>2.4326254855763954</v>
      </c>
      <c r="BU43" s="12">
        <v>2.6095545208045117</v>
      </c>
      <c r="BV43" s="12">
        <v>2.5941170670666382</v>
      </c>
      <c r="BW43" s="12">
        <v>2.5426313073222873</v>
      </c>
      <c r="BX43" s="12">
        <v>2.5749495223555066</v>
      </c>
      <c r="BY43" s="12">
        <v>2.4341694722373735</v>
      </c>
      <c r="BZ43" s="12">
        <v>2.5879560431592576</v>
      </c>
      <c r="CA43" s="12">
        <v>2.521260268621322</v>
      </c>
      <c r="CB43" s="12">
        <v>2.542200967445832</v>
      </c>
      <c r="CC43" s="12">
        <v>2.459447293019216</v>
      </c>
      <c r="CD43" s="12">
        <v>2.453240166125892</v>
      </c>
      <c r="CE43" s="12">
        <v>2.5064378574514037</v>
      </c>
      <c r="CF43" s="12">
        <v>2.4373945773348886</v>
      </c>
      <c r="CG43" s="12">
        <v>2.525983205179917</v>
      </c>
      <c r="CH43" s="12">
        <v>2.359317602179837</v>
      </c>
      <c r="CI43" s="12">
        <v>2.214284853932585</v>
      </c>
      <c r="CJ43" s="12">
        <v>2.457388700603969</v>
      </c>
      <c r="CK43" s="12">
        <v>2.4721830851246778</v>
      </c>
      <c r="CL43" s="12" t="s">
        <v>18</v>
      </c>
      <c r="CM43" s="12" t="s">
        <v>18</v>
      </c>
      <c r="CN43" s="12">
        <v>2.456370161974881</v>
      </c>
      <c r="CO43" s="12">
        <v>2.63529404111995</v>
      </c>
      <c r="CP43" s="12">
        <v>2.693654519280206</v>
      </c>
      <c r="CQ43" s="12">
        <v>2.6828860341296923</v>
      </c>
      <c r="CR43" s="12">
        <v>2.6332315750731907</v>
      </c>
      <c r="CS43" s="12">
        <v>2.436952683163104</v>
      </c>
      <c r="CT43" s="12">
        <v>2.44265991867692</v>
      </c>
      <c r="CU43" s="12">
        <v>2.4735302749843524</v>
      </c>
      <c r="CV43" s="12">
        <v>2.209479886771911</v>
      </c>
      <c r="CW43" s="12">
        <v>2.532042403462472</v>
      </c>
      <c r="CX43" s="12">
        <v>2.502903285020072</v>
      </c>
      <c r="CY43" s="12">
        <v>2.565440364820847</v>
      </c>
      <c r="CZ43" s="12">
        <v>2.5184559999999996</v>
      </c>
      <c r="DA43" s="12">
        <v>2.3928675454254984</v>
      </c>
      <c r="DB43" s="12">
        <v>2.435473823042648</v>
      </c>
      <c r="DC43" s="12">
        <v>2.44547436233586</v>
      </c>
      <c r="DD43" s="12">
        <v>2.4537980635758796</v>
      </c>
      <c r="DE43" s="12">
        <v>2.412513629282826</v>
      </c>
      <c r="DF43" s="12">
        <v>2.557709769799367</v>
      </c>
      <c r="DG43" s="12">
        <v>2.548291748688858</v>
      </c>
      <c r="DH43" s="12">
        <v>2.635978558922559</v>
      </c>
      <c r="DI43" s="12">
        <v>2.592837503135962</v>
      </c>
      <c r="DJ43" s="12">
        <v>2.6079681807050874</v>
      </c>
      <c r="DK43" s="12">
        <v>2.6050141710414905</v>
      </c>
      <c r="DL43" s="12">
        <v>2.55319841590861</v>
      </c>
      <c r="DM43" s="12" t="s">
        <v>18</v>
      </c>
      <c r="DN43" s="12">
        <v>2.680290274320495</v>
      </c>
      <c r="DO43" s="12">
        <v>2.5495982005718516</v>
      </c>
      <c r="DP43" s="12">
        <v>2.6383924745477496</v>
      </c>
      <c r="DQ43" s="12">
        <v>2.6442353662490787</v>
      </c>
      <c r="DR43" s="12">
        <v>2.640082936026936</v>
      </c>
      <c r="DS43" s="12">
        <v>2.6248415583543236</v>
      </c>
      <c r="DT43" s="12">
        <v>2.653617782776216</v>
      </c>
      <c r="DU43" s="12">
        <v>2.477309785505994</v>
      </c>
      <c r="DV43" s="12">
        <v>2.599387358618428</v>
      </c>
      <c r="DW43" s="12">
        <v>2.6876632507552864</v>
      </c>
      <c r="DX43" s="12">
        <v>2.683808251961733</v>
      </c>
      <c r="DY43" s="12">
        <v>2.6190339022183933</v>
      </c>
      <c r="DZ43" s="12">
        <v>2.60639682543831</v>
      </c>
      <c r="EA43" s="12">
        <v>2.654799636561243</v>
      </c>
      <c r="EB43" s="12">
        <v>2.6871869201918885</v>
      </c>
      <c r="EC43" s="12">
        <v>2.6358324945798</v>
      </c>
      <c r="ED43" s="12">
        <v>2.69269936625161</v>
      </c>
      <c r="EE43" s="12">
        <v>2.6585549144594003</v>
      </c>
      <c r="EF43" s="12">
        <v>2.667274056453351</v>
      </c>
      <c r="EG43" s="12">
        <v>2.5770499444042576</v>
      </c>
      <c r="EH43" s="12">
        <v>2.5317821407338115</v>
      </c>
      <c r="EI43" s="12">
        <v>2.465026134613378</v>
      </c>
      <c r="EJ43" s="12">
        <v>2.5099771403416833</v>
      </c>
      <c r="EK43" s="12">
        <v>2.530091931362415</v>
      </c>
      <c r="EL43" s="12">
        <v>2.4979275623049717</v>
      </c>
      <c r="EM43" s="12">
        <v>2.5260193943427622</v>
      </c>
      <c r="EN43" s="12">
        <v>2.510733205040092</v>
      </c>
      <c r="EO43" s="12">
        <v>2.5186494033919473</v>
      </c>
      <c r="EP43" s="12">
        <v>2.5314327741935485</v>
      </c>
      <c r="EQ43" s="12">
        <v>2.580091455110927</v>
      </c>
      <c r="ER43" s="12">
        <v>2.5368286881494697</v>
      </c>
      <c r="ES43" s="12">
        <v>2.472806558482613</v>
      </c>
      <c r="ET43" s="12">
        <v>2.437700089042576</v>
      </c>
      <c r="EU43" s="12">
        <v>2.502289481911475</v>
      </c>
      <c r="EV43" s="12">
        <v>2.4689303312703244</v>
      </c>
      <c r="EW43" s="12">
        <v>2.545460904518418</v>
      </c>
      <c r="EX43" s="12">
        <v>2.526097962704448</v>
      </c>
      <c r="EY43" s="12">
        <v>2.537811915317559</v>
      </c>
      <c r="EZ43" s="12">
        <v>2.6054207156496467</v>
      </c>
      <c r="FA43" s="12">
        <v>2.4706644775624422</v>
      </c>
      <c r="FB43" s="12" t="s">
        <v>18</v>
      </c>
      <c r="FC43" s="12">
        <v>2.5448004340892614</v>
      </c>
      <c r="FD43" s="12">
        <v>2.5485629306930693</v>
      </c>
      <c r="FE43" s="12">
        <v>2.4101934862908534</v>
      </c>
      <c r="FF43" s="12" t="s">
        <v>18</v>
      </c>
      <c r="FG43" s="12">
        <v>2.5078427851542084</v>
      </c>
      <c r="FH43" s="12">
        <v>2.3386795867033663</v>
      </c>
      <c r="FI43" s="12">
        <v>2.4761419518410537</v>
      </c>
      <c r="FJ43" s="12">
        <v>2.4655859688607324</v>
      </c>
      <c r="FK43" s="12">
        <v>2.5279907747747745</v>
      </c>
      <c r="FL43" s="12">
        <v>2.605086779291553</v>
      </c>
      <c r="FM43" s="12">
        <v>2.527867919368975</v>
      </c>
      <c r="FN43" s="12">
        <v>2.595095055324732</v>
      </c>
      <c r="FO43" s="12">
        <v>2.690751769917078</v>
      </c>
      <c r="FP43" s="12">
        <v>2.6688734908136484</v>
      </c>
      <c r="FQ43" s="12">
        <v>2.519706764133803</v>
      </c>
      <c r="FR43" s="12">
        <v>2.5668949388104405</v>
      </c>
      <c r="FS43" s="12">
        <v>2.662445610389611</v>
      </c>
      <c r="FT43" s="12" t="s">
        <v>18</v>
      </c>
      <c r="FU43" s="12">
        <v>2.6424753440568205</v>
      </c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  <c r="IV43" s="55"/>
    </row>
    <row r="44" spans="1:256" s="15" customFormat="1" ht="14.25">
      <c r="A44" s="56"/>
      <c r="B44" s="56"/>
      <c r="C44" s="62" t="s">
        <v>63</v>
      </c>
      <c r="D44" s="14">
        <v>304.5091434395027</v>
      </c>
      <c r="E44" s="14">
        <v>316.1308617359019</v>
      </c>
      <c r="F44" s="14" t="s">
        <v>18</v>
      </c>
      <c r="G44" s="14">
        <v>304.38166540117317</v>
      </c>
      <c r="H44" s="14">
        <v>308.19076725286345</v>
      </c>
      <c r="I44" s="14">
        <v>283.0393305705815</v>
      </c>
      <c r="J44" s="14">
        <v>285.174219226487</v>
      </c>
      <c r="K44" s="14">
        <v>283.81918343036654</v>
      </c>
      <c r="L44" s="14">
        <v>295.7707287997331</v>
      </c>
      <c r="M44" s="14">
        <v>299.0016015402932</v>
      </c>
      <c r="N44" s="14">
        <v>290.16535041628737</v>
      </c>
      <c r="O44" s="14">
        <v>284.1019949322562</v>
      </c>
      <c r="P44" s="14">
        <v>286.9457212426508</v>
      </c>
      <c r="Q44" s="14">
        <v>299.0608126545455</v>
      </c>
      <c r="R44" s="14">
        <v>266.490332254308</v>
      </c>
      <c r="S44" s="14">
        <v>313.1868483073495</v>
      </c>
      <c r="T44" s="14">
        <v>310.7935246917925</v>
      </c>
      <c r="U44" s="14">
        <v>256.9067405715087</v>
      </c>
      <c r="V44" s="14">
        <v>283.50085037769566</v>
      </c>
      <c r="W44" s="14">
        <v>304.3592378158295</v>
      </c>
      <c r="X44" s="14">
        <v>283.4516718541013</v>
      </c>
      <c r="Y44" s="14">
        <v>278.28015265953945</v>
      </c>
      <c r="Z44" s="14">
        <v>283.42928299574464</v>
      </c>
      <c r="AA44" s="14">
        <v>286.5907881939981</v>
      </c>
      <c r="AB44" s="14">
        <v>289.1713346719983</v>
      </c>
      <c r="AC44" s="14">
        <v>276.07153744149406</v>
      </c>
      <c r="AD44" s="14">
        <v>283.83962500718343</v>
      </c>
      <c r="AE44" s="14">
        <v>293.7718865548387</v>
      </c>
      <c r="AF44" s="14">
        <v>290.68705150727595</v>
      </c>
      <c r="AG44" s="14">
        <v>289.3365970108476</v>
      </c>
      <c r="AH44" s="14">
        <v>281.16553142088225</v>
      </c>
      <c r="AI44" s="14">
        <v>287.3996699021884</v>
      </c>
      <c r="AJ44" s="14">
        <v>270.74812829160544</v>
      </c>
      <c r="AK44" s="14">
        <v>286.6245214349957</v>
      </c>
      <c r="AL44" s="14">
        <v>286.7791344744539</v>
      </c>
      <c r="AM44" s="14">
        <v>275.98454520812146</v>
      </c>
      <c r="AN44" s="14">
        <v>292.4232439701077</v>
      </c>
      <c r="AO44" s="14">
        <v>291.07002796947205</v>
      </c>
      <c r="AP44" s="14">
        <v>284.8362406380815</v>
      </c>
      <c r="AQ44" s="14">
        <v>288.93187548836516</v>
      </c>
      <c r="AR44" s="14">
        <v>277.8807487286624</v>
      </c>
      <c r="AS44" s="14">
        <v>285.3845791933278</v>
      </c>
      <c r="AT44" s="14">
        <v>273.66486424299933</v>
      </c>
      <c r="AU44" s="14">
        <v>288.89593438203957</v>
      </c>
      <c r="AV44" s="14">
        <v>290.7716822573382</v>
      </c>
      <c r="AW44" s="14">
        <v>278.69159720740817</v>
      </c>
      <c r="AX44" s="14">
        <v>288.484685472328</v>
      </c>
      <c r="AY44" s="14">
        <v>302.9034693534548</v>
      </c>
      <c r="AZ44" s="14">
        <v>290.5114260629614</v>
      </c>
      <c r="BA44" s="14">
        <v>301.2175415602248</v>
      </c>
      <c r="BB44" s="14">
        <v>299.48433394551216</v>
      </c>
      <c r="BC44" s="14">
        <v>297.0669792872074</v>
      </c>
      <c r="BD44" s="14">
        <v>287.4611725696001</v>
      </c>
      <c r="BE44" s="14">
        <v>295.8701234203229</v>
      </c>
      <c r="BF44" s="14">
        <v>297.5822034917155</v>
      </c>
      <c r="BG44" s="14">
        <v>295.3441447478927</v>
      </c>
      <c r="BH44" s="14">
        <v>294.8879541535284</v>
      </c>
      <c r="BI44" s="14">
        <v>302.7499536277863</v>
      </c>
      <c r="BJ44" s="14">
        <v>302.2075158492399</v>
      </c>
      <c r="BK44" s="14">
        <v>236.69722459507958</v>
      </c>
      <c r="BL44" s="14">
        <v>289.03610977194825</v>
      </c>
      <c r="BM44" s="14">
        <v>234.26217717210432</v>
      </c>
      <c r="BN44" s="14">
        <v>296.90373516116506</v>
      </c>
      <c r="BO44" s="14" t="s">
        <v>18</v>
      </c>
      <c r="BP44" s="14">
        <v>290.2698030311346</v>
      </c>
      <c r="BQ44" s="14" t="s">
        <v>18</v>
      </c>
      <c r="BR44" s="14">
        <v>294.6402967120643</v>
      </c>
      <c r="BS44" s="14">
        <v>282.67259357099385</v>
      </c>
      <c r="BT44" s="14">
        <v>275.8448265682132</v>
      </c>
      <c r="BU44" s="14">
        <v>294.63469010943913</v>
      </c>
      <c r="BV44" s="14">
        <v>292.995232522477</v>
      </c>
      <c r="BW44" s="14">
        <v>287.5274448376269</v>
      </c>
      <c r="BX44" s="14">
        <v>290.9596392741548</v>
      </c>
      <c r="BY44" s="14">
        <v>276.00879795160904</v>
      </c>
      <c r="BZ44" s="14">
        <v>292.34093178351316</v>
      </c>
      <c r="CA44" s="14">
        <v>285.2578405275844</v>
      </c>
      <c r="CB44" s="14">
        <v>287.4817427427474</v>
      </c>
      <c r="CC44" s="14">
        <v>278.69330251864073</v>
      </c>
      <c r="CD44" s="14">
        <v>278.0341056425697</v>
      </c>
      <c r="CE44" s="14">
        <v>283.6837004613391</v>
      </c>
      <c r="CF44" s="14">
        <v>276.3513041129652</v>
      </c>
      <c r="CG44" s="14">
        <v>285.7594163901072</v>
      </c>
      <c r="CH44" s="14">
        <v>268.05952935149867</v>
      </c>
      <c r="CI44" s="14">
        <v>252.6570514876405</v>
      </c>
      <c r="CJ44" s="14">
        <v>278.47468000414153</v>
      </c>
      <c r="CK44" s="14">
        <v>280.0458436402408</v>
      </c>
      <c r="CL44" s="14" t="s">
        <v>18</v>
      </c>
      <c r="CM44" s="14" t="s">
        <v>18</v>
      </c>
      <c r="CN44" s="14">
        <v>278.36651120173235</v>
      </c>
      <c r="CO44" s="14">
        <v>297.3682271669387</v>
      </c>
      <c r="CP44" s="14">
        <v>303.5661099475579</v>
      </c>
      <c r="CQ44" s="14">
        <v>302.42249682457333</v>
      </c>
      <c r="CR44" s="14">
        <v>297.14919327277283</v>
      </c>
      <c r="CS44" s="14">
        <v>276.30437495192166</v>
      </c>
      <c r="CT44" s="14">
        <v>276.9104833634889</v>
      </c>
      <c r="CU44" s="14">
        <v>280.18891520333824</v>
      </c>
      <c r="CV44" s="14">
        <v>252.14676397517695</v>
      </c>
      <c r="CW44" s="14">
        <v>286.40290324771456</v>
      </c>
      <c r="CX44" s="14">
        <v>283.3083288691316</v>
      </c>
      <c r="CY44" s="14">
        <v>289.94976674397395</v>
      </c>
      <c r="CZ44" s="14">
        <v>284.96002719999996</v>
      </c>
      <c r="DA44" s="14">
        <v>271.62253332418794</v>
      </c>
      <c r="DB44" s="14">
        <v>276.1473200071292</v>
      </c>
      <c r="DC44" s="14">
        <v>277.20937728006834</v>
      </c>
      <c r="DD44" s="14">
        <v>278.0933543517584</v>
      </c>
      <c r="DE44" s="14">
        <v>273.70894742983614</v>
      </c>
      <c r="DF44" s="14">
        <v>289.1287775526928</v>
      </c>
      <c r="DG44" s="14">
        <v>288.1285837107567</v>
      </c>
      <c r="DH44" s="14">
        <v>297.44092295757576</v>
      </c>
      <c r="DI44" s="14">
        <v>292.8593428330392</v>
      </c>
      <c r="DJ44" s="14">
        <v>294.4662207908803</v>
      </c>
      <c r="DK44" s="14">
        <v>294.1525049646063</v>
      </c>
      <c r="DL44" s="14">
        <v>288.6496717694944</v>
      </c>
      <c r="DM44" s="14" t="s">
        <v>18</v>
      </c>
      <c r="DN44" s="14">
        <v>302.14682713283656</v>
      </c>
      <c r="DO44" s="14">
        <v>288.26732890073066</v>
      </c>
      <c r="DP44" s="14">
        <v>297.69728079697103</v>
      </c>
      <c r="DQ44" s="14">
        <v>298.3177958956522</v>
      </c>
      <c r="DR44" s="14">
        <v>297.8768078060606</v>
      </c>
      <c r="DS44" s="14">
        <v>296.25817349722917</v>
      </c>
      <c r="DT44" s="14">
        <v>299.31420853083415</v>
      </c>
      <c r="DU44" s="14">
        <v>280.5902992207366</v>
      </c>
      <c r="DV44" s="14">
        <v>293.55493748527704</v>
      </c>
      <c r="DW44" s="14">
        <v>302.92983723021143</v>
      </c>
      <c r="DX44" s="14">
        <v>302.52043635833604</v>
      </c>
      <c r="DY44" s="14">
        <v>295.64140041559335</v>
      </c>
      <c r="DZ44" s="14">
        <v>294.2993428615485</v>
      </c>
      <c r="EA44" s="14">
        <v>299.439721402804</v>
      </c>
      <c r="EB44" s="14">
        <v>302.8792509243786</v>
      </c>
      <c r="EC44" s="14">
        <v>297.4254109243748</v>
      </c>
      <c r="ED44" s="14">
        <v>303.464672695921</v>
      </c>
      <c r="EE44" s="14">
        <v>299.8385319155883</v>
      </c>
      <c r="EF44" s="14">
        <v>300.7645047953459</v>
      </c>
      <c r="EG44" s="14">
        <v>291.18270409573216</v>
      </c>
      <c r="EH44" s="14">
        <v>286.37526334593076</v>
      </c>
      <c r="EI44" s="14">
        <v>279.28577549594075</v>
      </c>
      <c r="EJ44" s="14">
        <v>284.05957230428675</v>
      </c>
      <c r="EK44" s="14">
        <v>286.19576311068846</v>
      </c>
      <c r="EL44" s="14">
        <v>282.779907116788</v>
      </c>
      <c r="EM44" s="14">
        <v>285.7632596792014</v>
      </c>
      <c r="EN44" s="14">
        <v>284.1398663752578</v>
      </c>
      <c r="EO44" s="14">
        <v>284.9805666402248</v>
      </c>
      <c r="EP44" s="14">
        <v>286.3381606193549</v>
      </c>
      <c r="EQ44" s="14">
        <v>291.5057125327805</v>
      </c>
      <c r="ER44" s="14">
        <v>286.9112066814737</v>
      </c>
      <c r="ES44" s="14">
        <v>280.1120565108535</v>
      </c>
      <c r="ET44" s="14">
        <v>276.3837494563216</v>
      </c>
      <c r="EU44" s="14">
        <v>283.24314297899866</v>
      </c>
      <c r="EV44" s="14">
        <v>279.70040118090844</v>
      </c>
      <c r="EW44" s="14">
        <v>287.827948059856</v>
      </c>
      <c r="EX44" s="14">
        <v>285.7716036392124</v>
      </c>
      <c r="EY44" s="14">
        <v>287.0156254067248</v>
      </c>
      <c r="EZ44" s="14">
        <v>294.1956800019925</v>
      </c>
      <c r="FA44" s="14">
        <v>279.88456751713136</v>
      </c>
      <c r="FB44" s="14" t="s">
        <v>18</v>
      </c>
      <c r="FC44" s="14">
        <v>287.75780610027954</v>
      </c>
      <c r="FD44" s="14">
        <v>288.157383239604</v>
      </c>
      <c r="FE44" s="14">
        <v>273.4625482440886</v>
      </c>
      <c r="FF44" s="14" t="s">
        <v>18</v>
      </c>
      <c r="FG44" s="14">
        <v>283.83290378337693</v>
      </c>
      <c r="FH44" s="14">
        <v>265.8677721078975</v>
      </c>
      <c r="FI44" s="14">
        <v>280.4662752855199</v>
      </c>
      <c r="FJ44" s="14">
        <v>279.3452298930098</v>
      </c>
      <c r="FK44" s="14">
        <v>285.97262028108105</v>
      </c>
      <c r="FL44" s="14">
        <v>294.16021596076297</v>
      </c>
      <c r="FM44" s="14">
        <v>285.95957303698515</v>
      </c>
      <c r="FN44" s="14">
        <v>293.09909487548657</v>
      </c>
      <c r="FO44" s="14">
        <v>303.2578379651937</v>
      </c>
      <c r="FP44" s="14">
        <v>300.9343647244095</v>
      </c>
      <c r="FQ44" s="14">
        <v>285.0928583510099</v>
      </c>
      <c r="FR44" s="14">
        <v>290.1042425016688</v>
      </c>
      <c r="FS44" s="14">
        <v>300.25172382337666</v>
      </c>
      <c r="FT44" s="14" t="s">
        <v>18</v>
      </c>
      <c r="FU44" s="14">
        <v>298.13088153883433</v>
      </c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</row>
    <row r="45" spans="1:256" s="15" customFormat="1" ht="14.25">
      <c r="A45" s="56"/>
      <c r="B45" s="56"/>
      <c r="C45" s="62" t="s">
        <v>64</v>
      </c>
      <c r="D45" s="14">
        <v>296.27</v>
      </c>
      <c r="E45" s="14">
        <v>317.056</v>
      </c>
      <c r="F45" s="14">
        <v>248.986</v>
      </c>
      <c r="G45" s="14">
        <v>296.429</v>
      </c>
      <c r="H45" s="14">
        <v>300.104</v>
      </c>
      <c r="I45" s="14" t="s">
        <v>18</v>
      </c>
      <c r="J45" s="14" t="s">
        <v>18</v>
      </c>
      <c r="K45" s="14" t="s">
        <v>18</v>
      </c>
      <c r="L45" s="14" t="s">
        <v>18</v>
      </c>
      <c r="M45" s="14">
        <v>285.847</v>
      </c>
      <c r="N45" s="14" t="s">
        <v>18</v>
      </c>
      <c r="O45" s="14">
        <v>258.711</v>
      </c>
      <c r="P45" s="14" t="s">
        <v>18</v>
      </c>
      <c r="Q45" s="14">
        <v>287.854</v>
      </c>
      <c r="R45" s="14">
        <v>228.008</v>
      </c>
      <c r="S45" s="14">
        <v>312.521</v>
      </c>
      <c r="T45" s="14">
        <v>305.375</v>
      </c>
      <c r="U45" s="14">
        <v>212.722</v>
      </c>
      <c r="V45" s="14">
        <v>261.089</v>
      </c>
      <c r="W45" s="14">
        <v>298.407</v>
      </c>
      <c r="X45" s="14" t="s">
        <v>18</v>
      </c>
      <c r="Y45" s="14" t="s">
        <v>18</v>
      </c>
      <c r="Z45" s="14" t="s">
        <v>18</v>
      </c>
      <c r="AA45" s="14" t="s">
        <v>18</v>
      </c>
      <c r="AB45" s="14" t="s">
        <v>18</v>
      </c>
      <c r="AC45" s="14" t="s">
        <v>18</v>
      </c>
      <c r="AD45" s="14" t="s">
        <v>18</v>
      </c>
      <c r="AE45" s="14" t="s">
        <v>18</v>
      </c>
      <c r="AF45" s="14" t="s">
        <v>18</v>
      </c>
      <c r="AG45" s="14" t="s">
        <v>18</v>
      </c>
      <c r="AH45" s="14" t="s">
        <v>18</v>
      </c>
      <c r="AI45" s="14" t="s">
        <v>18</v>
      </c>
      <c r="AJ45" s="14" t="s">
        <v>18</v>
      </c>
      <c r="AK45" s="14" t="s">
        <v>18</v>
      </c>
      <c r="AL45" s="14" t="s">
        <v>18</v>
      </c>
      <c r="AM45" s="14" t="s">
        <v>18</v>
      </c>
      <c r="AN45" s="14" t="s">
        <v>18</v>
      </c>
      <c r="AO45" s="14" t="s">
        <v>18</v>
      </c>
      <c r="AP45" s="14" t="s">
        <v>18</v>
      </c>
      <c r="AQ45" s="14" t="s">
        <v>18</v>
      </c>
      <c r="AR45" s="14" t="s">
        <v>18</v>
      </c>
      <c r="AS45" s="14" t="s">
        <v>18</v>
      </c>
      <c r="AT45" s="14" t="s">
        <v>18</v>
      </c>
      <c r="AU45" s="14" t="s">
        <v>18</v>
      </c>
      <c r="AV45" s="14" t="s">
        <v>18</v>
      </c>
      <c r="AW45" s="14" t="s">
        <v>18</v>
      </c>
      <c r="AX45" s="14" t="s">
        <v>18</v>
      </c>
      <c r="AY45" s="14" t="s">
        <v>18</v>
      </c>
      <c r="AZ45" s="14" t="s">
        <v>18</v>
      </c>
      <c r="BA45" s="14" t="s">
        <v>18</v>
      </c>
      <c r="BB45" s="14" t="s">
        <v>18</v>
      </c>
      <c r="BC45" s="14" t="s">
        <v>18</v>
      </c>
      <c r="BD45" s="14" t="s">
        <v>18</v>
      </c>
      <c r="BE45" s="14" t="s">
        <v>18</v>
      </c>
      <c r="BF45" s="14" t="s">
        <v>18</v>
      </c>
      <c r="BG45" s="14" t="s">
        <v>18</v>
      </c>
      <c r="BH45" s="14" t="s">
        <v>18</v>
      </c>
      <c r="BI45" s="14" t="s">
        <v>18</v>
      </c>
      <c r="BJ45" s="14" t="s">
        <v>18</v>
      </c>
      <c r="BK45" s="14" t="s">
        <v>18</v>
      </c>
      <c r="BL45" s="14" t="s">
        <v>18</v>
      </c>
      <c r="BM45" s="14" t="s">
        <v>18</v>
      </c>
      <c r="BN45" s="14" t="s">
        <v>18</v>
      </c>
      <c r="BO45" s="14" t="s">
        <v>18</v>
      </c>
      <c r="BP45" s="14" t="s">
        <v>18</v>
      </c>
      <c r="BQ45" s="14" t="s">
        <v>18</v>
      </c>
      <c r="BR45" s="14">
        <v>286.933</v>
      </c>
      <c r="BS45" s="14">
        <v>269.033</v>
      </c>
      <c r="BT45" s="14">
        <v>255.907</v>
      </c>
      <c r="BU45" s="14">
        <v>289.069</v>
      </c>
      <c r="BV45" s="14">
        <v>274.733</v>
      </c>
      <c r="BW45" s="14" t="s">
        <v>18</v>
      </c>
      <c r="BX45" s="14" t="s">
        <v>18</v>
      </c>
      <c r="BY45" s="14" t="s">
        <v>18</v>
      </c>
      <c r="BZ45" s="14" t="s">
        <v>18</v>
      </c>
      <c r="CA45" s="14" t="s">
        <v>18</v>
      </c>
      <c r="CB45" s="14" t="s">
        <v>18</v>
      </c>
      <c r="CC45" s="14" t="s">
        <v>18</v>
      </c>
      <c r="CD45" s="14" t="s">
        <v>18</v>
      </c>
      <c r="CE45" s="14" t="s">
        <v>18</v>
      </c>
      <c r="CF45" s="14" t="s">
        <v>18</v>
      </c>
      <c r="CG45" s="14" t="s">
        <v>18</v>
      </c>
      <c r="CH45" s="14" t="s">
        <v>18</v>
      </c>
      <c r="CI45" s="14">
        <v>210.673</v>
      </c>
      <c r="CJ45" s="14" t="s">
        <v>18</v>
      </c>
      <c r="CK45" s="14">
        <v>266.54</v>
      </c>
      <c r="CL45" s="14">
        <v>263.658</v>
      </c>
      <c r="CM45" s="14" t="s">
        <v>18</v>
      </c>
      <c r="CN45" s="14" t="s">
        <v>18</v>
      </c>
      <c r="CO45" s="14">
        <v>310.835</v>
      </c>
      <c r="CP45" s="14">
        <v>333.533</v>
      </c>
      <c r="CQ45" s="14">
        <v>324.841</v>
      </c>
      <c r="CR45" s="14">
        <v>301.134</v>
      </c>
      <c r="CS45" s="14">
        <v>273.89</v>
      </c>
      <c r="CT45" s="14">
        <v>274.7</v>
      </c>
      <c r="CU45" s="14">
        <v>287.35</v>
      </c>
      <c r="CV45" s="14" t="s">
        <v>18</v>
      </c>
      <c r="CW45" s="14">
        <v>288.98</v>
      </c>
      <c r="CX45" s="14">
        <v>283.75</v>
      </c>
      <c r="CY45" s="14">
        <v>297.21</v>
      </c>
      <c r="CZ45" s="14">
        <v>284.51</v>
      </c>
      <c r="DA45" s="14">
        <v>259.14</v>
      </c>
      <c r="DB45" s="14">
        <v>269.14</v>
      </c>
      <c r="DC45" s="14">
        <v>265.7</v>
      </c>
      <c r="DD45" s="14">
        <v>275.47</v>
      </c>
      <c r="DE45" s="14">
        <v>264.21</v>
      </c>
      <c r="DF45" s="14">
        <v>285.35</v>
      </c>
      <c r="DG45" s="14">
        <v>280.04</v>
      </c>
      <c r="DH45" s="14">
        <v>299.54</v>
      </c>
      <c r="DI45" s="14">
        <v>288.75</v>
      </c>
      <c r="DJ45" s="14">
        <v>293.04</v>
      </c>
      <c r="DK45" s="14">
        <v>292.52</v>
      </c>
      <c r="DL45" s="14">
        <v>283.93</v>
      </c>
      <c r="DM45" s="14" t="s">
        <v>18</v>
      </c>
      <c r="DN45" s="14">
        <v>312.03</v>
      </c>
      <c r="DO45" s="14">
        <v>283.54</v>
      </c>
      <c r="DP45" s="14">
        <v>299.5</v>
      </c>
      <c r="DQ45" s="14">
        <v>302.95</v>
      </c>
      <c r="DR45" s="14">
        <v>300.74</v>
      </c>
      <c r="DS45" s="14">
        <v>298.68</v>
      </c>
      <c r="DT45" s="14">
        <v>309.82</v>
      </c>
      <c r="DU45" s="14">
        <v>265.34</v>
      </c>
      <c r="DV45" s="14">
        <v>287.95</v>
      </c>
      <c r="DW45" s="14">
        <v>362.47</v>
      </c>
      <c r="DX45" s="14">
        <v>322.76</v>
      </c>
      <c r="DY45" s="14">
        <v>303.34</v>
      </c>
      <c r="DZ45" s="14">
        <v>293.52</v>
      </c>
      <c r="EA45" s="14">
        <v>305.47</v>
      </c>
      <c r="EB45" s="14">
        <v>313.04</v>
      </c>
      <c r="EC45" s="14">
        <v>310.2</v>
      </c>
      <c r="ED45" s="14">
        <v>326.34</v>
      </c>
      <c r="EE45" s="14">
        <v>364.66</v>
      </c>
      <c r="EF45" s="14">
        <v>314.62</v>
      </c>
      <c r="EG45" s="14">
        <v>294.4</v>
      </c>
      <c r="EH45" s="14">
        <v>283.8</v>
      </c>
      <c r="EI45" s="14">
        <v>270.6</v>
      </c>
      <c r="EJ45" s="14">
        <v>216.2</v>
      </c>
      <c r="EK45" s="14">
        <v>216.2</v>
      </c>
      <c r="EL45" s="14">
        <v>216.2</v>
      </c>
      <c r="EM45" s="14">
        <v>282.6</v>
      </c>
      <c r="EN45" s="14">
        <v>282.6</v>
      </c>
      <c r="EO45" s="14">
        <v>280.6</v>
      </c>
      <c r="EP45" s="14">
        <v>283.5</v>
      </c>
      <c r="EQ45" s="14">
        <v>292.4</v>
      </c>
      <c r="ER45" s="14">
        <v>281.1</v>
      </c>
      <c r="ES45" s="14">
        <v>269.9</v>
      </c>
      <c r="ET45" s="14">
        <v>257.5</v>
      </c>
      <c r="EU45" s="14">
        <v>279.5</v>
      </c>
      <c r="EV45" s="14">
        <v>269.6</v>
      </c>
      <c r="EW45" s="14">
        <v>284.7</v>
      </c>
      <c r="EX45" s="14">
        <v>281.1</v>
      </c>
      <c r="EY45" s="14">
        <v>284.9</v>
      </c>
      <c r="EZ45" s="14">
        <v>296.8</v>
      </c>
      <c r="FA45" s="14">
        <v>274.9</v>
      </c>
      <c r="FB45" s="14">
        <v>222.8</v>
      </c>
      <c r="FC45" s="14">
        <v>288.3</v>
      </c>
      <c r="FD45" s="14">
        <v>289.5</v>
      </c>
      <c r="FE45" s="14">
        <v>249.7</v>
      </c>
      <c r="FF45" s="14">
        <v>217.6</v>
      </c>
      <c r="FG45" s="14">
        <v>277.5</v>
      </c>
      <c r="FH45" s="14">
        <v>244.4</v>
      </c>
      <c r="FI45" s="14" t="s">
        <v>18</v>
      </c>
      <c r="FJ45" s="14" t="s">
        <v>18</v>
      </c>
      <c r="FK45" s="14" t="s">
        <v>18</v>
      </c>
      <c r="FL45" s="14">
        <v>284.577</v>
      </c>
      <c r="FM45" s="14" t="s">
        <v>18</v>
      </c>
      <c r="FN45" s="14" t="s">
        <v>18</v>
      </c>
      <c r="FO45" s="14">
        <v>306.726</v>
      </c>
      <c r="FP45" s="14">
        <v>301.641</v>
      </c>
      <c r="FQ45" s="14" t="s">
        <v>18</v>
      </c>
      <c r="FR45" s="14">
        <v>302.94</v>
      </c>
      <c r="FS45" s="14">
        <v>300.07</v>
      </c>
      <c r="FT45" s="14" t="s">
        <v>18</v>
      </c>
      <c r="FU45" s="14" t="s">
        <v>18</v>
      </c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</row>
    <row r="46" spans="1:256" s="15" customFormat="1" ht="14.25">
      <c r="A46" s="56"/>
      <c r="B46" s="56"/>
      <c r="C46" s="62" t="s">
        <v>69</v>
      </c>
      <c r="D46" s="14">
        <v>326.029</v>
      </c>
      <c r="E46" s="14">
        <v>357.995</v>
      </c>
      <c r="F46" s="14">
        <v>264.887</v>
      </c>
      <c r="G46" s="14">
        <v>325.137</v>
      </c>
      <c r="H46" s="14">
        <v>332.228</v>
      </c>
      <c r="I46" s="14">
        <v>276.794</v>
      </c>
      <c r="J46" s="14">
        <v>279.232</v>
      </c>
      <c r="K46" s="14">
        <v>277.007</v>
      </c>
      <c r="L46" s="14">
        <v>300.455</v>
      </c>
      <c r="M46" s="14">
        <v>306.728</v>
      </c>
      <c r="N46" s="14">
        <v>286.251</v>
      </c>
      <c r="O46" s="14">
        <v>276.565</v>
      </c>
      <c r="P46" s="14">
        <v>281.755</v>
      </c>
      <c r="Q46" s="14">
        <v>309.91</v>
      </c>
      <c r="R46" s="14">
        <v>245.785</v>
      </c>
      <c r="S46" s="14">
        <v>351.191</v>
      </c>
      <c r="T46" s="14">
        <v>340.379</v>
      </c>
      <c r="U46" s="14">
        <v>229.788</v>
      </c>
      <c r="V46" s="14">
        <v>277.126</v>
      </c>
      <c r="W46" s="14">
        <v>326.15</v>
      </c>
      <c r="X46" s="14">
        <v>320.59</v>
      </c>
      <c r="Y46" s="14">
        <v>301.248</v>
      </c>
      <c r="Z46" s="14">
        <v>311.335</v>
      </c>
      <c r="AA46" s="14">
        <v>331.559</v>
      </c>
      <c r="AB46" s="14">
        <v>345.472</v>
      </c>
      <c r="AC46" s="14">
        <v>285.314</v>
      </c>
      <c r="AD46" s="14">
        <v>324.551</v>
      </c>
      <c r="AE46" s="14" t="s">
        <v>18</v>
      </c>
      <c r="AF46" s="14" t="s">
        <v>18</v>
      </c>
      <c r="AG46" s="14">
        <v>349.898</v>
      </c>
      <c r="AH46" s="14">
        <v>306.106</v>
      </c>
      <c r="AI46" s="14">
        <v>326.793</v>
      </c>
      <c r="AJ46" s="14">
        <v>278.289</v>
      </c>
      <c r="AK46" s="14">
        <v>325.398</v>
      </c>
      <c r="AL46" s="14">
        <v>328.093</v>
      </c>
      <c r="AM46" s="14">
        <v>286.602</v>
      </c>
      <c r="AN46" s="14">
        <v>349.508</v>
      </c>
      <c r="AO46" s="14" t="s">
        <v>18</v>
      </c>
      <c r="AP46" s="14">
        <v>346.347</v>
      </c>
      <c r="AQ46" s="14">
        <v>324.357</v>
      </c>
      <c r="AR46" s="14">
        <v>297.516</v>
      </c>
      <c r="AS46" s="14">
        <v>341.595</v>
      </c>
      <c r="AT46" s="14">
        <v>288.579</v>
      </c>
      <c r="AU46" s="14">
        <v>333.475</v>
      </c>
      <c r="AV46" s="14">
        <v>346.784</v>
      </c>
      <c r="AW46" s="14">
        <v>300.488</v>
      </c>
      <c r="AX46" s="14">
        <v>345.677</v>
      </c>
      <c r="AY46" s="14">
        <v>343.675</v>
      </c>
      <c r="AZ46" s="14">
        <v>308.492</v>
      </c>
      <c r="BA46" s="14">
        <v>338.669</v>
      </c>
      <c r="BB46" s="14">
        <v>336.904</v>
      </c>
      <c r="BC46" s="14">
        <v>321.702</v>
      </c>
      <c r="BD46" s="14">
        <v>325.937</v>
      </c>
      <c r="BE46" s="14">
        <v>323.075</v>
      </c>
      <c r="BF46" s="14" t="s">
        <v>18</v>
      </c>
      <c r="BG46" s="14">
        <v>317.828</v>
      </c>
      <c r="BH46" s="14">
        <v>317.771</v>
      </c>
      <c r="BI46" s="14">
        <v>327.447</v>
      </c>
      <c r="BJ46" s="14">
        <v>328.192</v>
      </c>
      <c r="BK46" s="14">
        <v>306.143</v>
      </c>
      <c r="BL46" s="14" t="s">
        <v>18</v>
      </c>
      <c r="BM46" s="14" t="s">
        <v>18</v>
      </c>
      <c r="BN46" s="14">
        <v>323.933</v>
      </c>
      <c r="BO46" s="14">
        <v>292.508</v>
      </c>
      <c r="BP46" s="14">
        <v>297.025</v>
      </c>
      <c r="BQ46" s="14" t="s">
        <v>18</v>
      </c>
      <c r="BR46" s="14">
        <v>306.632</v>
      </c>
      <c r="BS46" s="14">
        <v>282.901</v>
      </c>
      <c r="BT46" s="14">
        <v>269.31</v>
      </c>
      <c r="BU46" s="14">
        <v>311.392</v>
      </c>
      <c r="BV46" s="14">
        <v>304.298</v>
      </c>
      <c r="BW46" s="14">
        <v>296.699</v>
      </c>
      <c r="BX46" s="14">
        <v>298.136</v>
      </c>
      <c r="BY46" s="14">
        <v>274.827</v>
      </c>
      <c r="BZ46" s="14">
        <v>302.186</v>
      </c>
      <c r="CA46" s="14">
        <v>290.887</v>
      </c>
      <c r="CB46" s="14">
        <v>298.506</v>
      </c>
      <c r="CC46" s="14">
        <v>280.569</v>
      </c>
      <c r="CD46" s="14">
        <v>280.276</v>
      </c>
      <c r="CE46" s="14">
        <v>288.814</v>
      </c>
      <c r="CF46" s="14">
        <v>282.213</v>
      </c>
      <c r="CG46" s="14">
        <v>291.529</v>
      </c>
      <c r="CH46" s="14" t="s">
        <v>18</v>
      </c>
      <c r="CI46" s="14">
        <v>226.974</v>
      </c>
      <c r="CJ46" s="14">
        <v>277.69</v>
      </c>
      <c r="CK46" s="14">
        <v>280.627</v>
      </c>
      <c r="CL46" s="14">
        <v>277.502</v>
      </c>
      <c r="CM46" s="14" t="s">
        <v>18</v>
      </c>
      <c r="CN46" s="14" t="s">
        <v>18</v>
      </c>
      <c r="CO46" s="14">
        <v>347.512</v>
      </c>
      <c r="CP46" s="14" t="s">
        <v>18</v>
      </c>
      <c r="CQ46" s="14">
        <v>368.913</v>
      </c>
      <c r="CR46" s="14">
        <v>333.255</v>
      </c>
      <c r="CS46" s="14">
        <v>295.96</v>
      </c>
      <c r="CT46" s="14">
        <v>295.64</v>
      </c>
      <c r="CU46" s="14">
        <v>313.8</v>
      </c>
      <c r="CV46" s="14" t="s">
        <v>18</v>
      </c>
      <c r="CW46" s="14">
        <v>318.1</v>
      </c>
      <c r="CX46" s="14">
        <v>308.17</v>
      </c>
      <c r="CY46" s="14">
        <v>330.08</v>
      </c>
      <c r="CZ46" s="14">
        <v>310.5</v>
      </c>
      <c r="DA46" s="14">
        <v>277.05</v>
      </c>
      <c r="DB46" s="14">
        <v>290.51</v>
      </c>
      <c r="DC46" s="14">
        <v>286.25</v>
      </c>
      <c r="DD46" s="14">
        <v>299.17</v>
      </c>
      <c r="DE46" s="14">
        <v>283.41</v>
      </c>
      <c r="DF46" s="14">
        <v>306.28</v>
      </c>
      <c r="DG46" s="14">
        <v>300.03</v>
      </c>
      <c r="DH46" s="14">
        <v>331.2</v>
      </c>
      <c r="DI46" s="14">
        <v>312.28</v>
      </c>
      <c r="DJ46" s="14">
        <v>320.18</v>
      </c>
      <c r="DK46" s="14">
        <v>318.96</v>
      </c>
      <c r="DL46" s="14">
        <v>304.28</v>
      </c>
      <c r="DM46" s="14" t="s">
        <v>18</v>
      </c>
      <c r="DN46" s="14">
        <v>349.44</v>
      </c>
      <c r="DO46" s="14">
        <v>304.33</v>
      </c>
      <c r="DP46" s="14">
        <v>330.46</v>
      </c>
      <c r="DQ46" s="14">
        <v>336.03</v>
      </c>
      <c r="DR46" s="14">
        <v>332.6</v>
      </c>
      <c r="DS46" s="14">
        <v>329.52</v>
      </c>
      <c r="DT46" s="14">
        <v>346</v>
      </c>
      <c r="DU46" s="14">
        <v>279.02</v>
      </c>
      <c r="DV46" s="14">
        <v>363.86</v>
      </c>
      <c r="DW46" s="14" t="s">
        <v>18</v>
      </c>
      <c r="DX46" s="14">
        <v>367.26</v>
      </c>
      <c r="DY46" s="14">
        <v>344.22</v>
      </c>
      <c r="DZ46" s="14">
        <v>330.31</v>
      </c>
      <c r="EA46" s="14">
        <v>361.85</v>
      </c>
      <c r="EB46" s="14">
        <v>365.03</v>
      </c>
      <c r="EC46" s="14">
        <v>366.43</v>
      </c>
      <c r="ED46" s="14" t="s">
        <v>18</v>
      </c>
      <c r="EE46" s="14">
        <v>349.22</v>
      </c>
      <c r="EF46" s="14">
        <v>367.29</v>
      </c>
      <c r="EG46" s="14">
        <v>322.2</v>
      </c>
      <c r="EH46" s="14">
        <v>306</v>
      </c>
      <c r="EI46" s="14">
        <v>287</v>
      </c>
      <c r="EJ46" s="14">
        <v>232.1</v>
      </c>
      <c r="EK46" s="14">
        <v>232.1</v>
      </c>
      <c r="EL46" s="14">
        <v>232.1</v>
      </c>
      <c r="EM46" s="14">
        <v>303.3</v>
      </c>
      <c r="EN46" s="14">
        <v>303.3</v>
      </c>
      <c r="EO46" s="14">
        <v>300.7</v>
      </c>
      <c r="EP46" s="14">
        <v>304.7</v>
      </c>
      <c r="EQ46" s="14">
        <v>318.7</v>
      </c>
      <c r="ER46" s="14">
        <v>301.4</v>
      </c>
      <c r="ES46" s="14">
        <v>286.9</v>
      </c>
      <c r="ET46" s="14">
        <v>273.1</v>
      </c>
      <c r="EU46" s="14">
        <v>299.6</v>
      </c>
      <c r="EV46" s="14">
        <v>286</v>
      </c>
      <c r="EW46" s="14">
        <v>307.3</v>
      </c>
      <c r="EX46" s="14">
        <v>302.3</v>
      </c>
      <c r="EY46" s="14">
        <v>306.9</v>
      </c>
      <c r="EZ46" s="14">
        <v>327.3</v>
      </c>
      <c r="FA46" s="14">
        <v>291.8</v>
      </c>
      <c r="FB46" s="14">
        <v>238.1</v>
      </c>
      <c r="FC46" s="14">
        <v>312.1</v>
      </c>
      <c r="FD46" s="14">
        <v>313.2</v>
      </c>
      <c r="FE46" s="14">
        <v>266</v>
      </c>
      <c r="FF46" s="14">
        <v>233.3</v>
      </c>
      <c r="FG46" s="14">
        <v>296.8</v>
      </c>
      <c r="FH46" s="14">
        <v>258.6</v>
      </c>
      <c r="FI46" s="14">
        <v>281.343</v>
      </c>
      <c r="FJ46" s="14">
        <v>279.92</v>
      </c>
      <c r="FK46" s="14">
        <v>293.58</v>
      </c>
      <c r="FL46" s="14">
        <v>302.357</v>
      </c>
      <c r="FM46" s="14">
        <v>285.714</v>
      </c>
      <c r="FN46" s="14">
        <v>298.667</v>
      </c>
      <c r="FO46" s="14">
        <v>340.097</v>
      </c>
      <c r="FP46" s="14">
        <v>332.127</v>
      </c>
      <c r="FQ46" s="14">
        <v>298.95</v>
      </c>
      <c r="FR46" s="14">
        <v>333.718</v>
      </c>
      <c r="FS46" s="14">
        <v>329.612</v>
      </c>
      <c r="FT46" s="14" t="s">
        <v>18</v>
      </c>
      <c r="FU46" s="14" t="s">
        <v>18</v>
      </c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</row>
    <row r="47" spans="1:256" s="17" customFormat="1" ht="15.75">
      <c r="A47" s="57"/>
      <c r="B47" s="57"/>
      <c r="C47" s="64" t="s">
        <v>81</v>
      </c>
      <c r="D47" s="16">
        <v>-29.3202</v>
      </c>
      <c r="E47" s="16">
        <v>-25.9214</v>
      </c>
      <c r="F47" s="16">
        <v>-36.3668</v>
      </c>
      <c r="G47" s="16">
        <v>-29.7577</v>
      </c>
      <c r="H47" s="16">
        <v>-28.8668</v>
      </c>
      <c r="I47" s="16">
        <v>-34.9025</v>
      </c>
      <c r="J47" s="16">
        <v>-34.5333</v>
      </c>
      <c r="K47" s="16">
        <v>-34.8817</v>
      </c>
      <c r="L47" s="16">
        <v>-32.1152</v>
      </c>
      <c r="M47" s="16">
        <v>-31.3985</v>
      </c>
      <c r="N47" s="16">
        <v>-33.6348</v>
      </c>
      <c r="O47" s="16">
        <v>-34.7627</v>
      </c>
      <c r="P47" s="16">
        <v>-34.1523</v>
      </c>
      <c r="Q47" s="16">
        <v>-31.1267</v>
      </c>
      <c r="R47" s="16">
        <v>-38.6156</v>
      </c>
      <c r="S47" s="16">
        <v>-27.3841</v>
      </c>
      <c r="T47" s="16">
        <v>-28.0096</v>
      </c>
      <c r="U47" s="16">
        <v>-40.8214</v>
      </c>
      <c r="V47" s="16">
        <v>-34.921</v>
      </c>
      <c r="W47" s="16">
        <v>-30.0964</v>
      </c>
      <c r="X47" s="16">
        <v>-27.663</v>
      </c>
      <c r="Y47" s="16">
        <v>-29.8674</v>
      </c>
      <c r="Z47" s="16">
        <v>-28.6495</v>
      </c>
      <c r="AA47" s="16">
        <v>-27.5074</v>
      </c>
      <c r="AB47" s="16">
        <v>-24.8408</v>
      </c>
      <c r="AC47" s="16">
        <v>-31.5826</v>
      </c>
      <c r="AD47" s="16">
        <v>-26.8121</v>
      </c>
      <c r="AE47" s="16" t="s">
        <v>18</v>
      </c>
      <c r="AF47" s="16" t="s">
        <v>18</v>
      </c>
      <c r="AG47" s="16">
        <v>-23.9316</v>
      </c>
      <c r="AH47" s="16">
        <v>-29.4996</v>
      </c>
      <c r="AI47" s="16">
        <v>-28.6397</v>
      </c>
      <c r="AJ47" s="16">
        <v>-32.3111</v>
      </c>
      <c r="AK47" s="16">
        <v>-27.0822</v>
      </c>
      <c r="AL47" s="16">
        <v>-28.2272</v>
      </c>
      <c r="AM47" s="16">
        <v>-31.6123</v>
      </c>
      <c r="AN47" s="16">
        <v>-23.7181</v>
      </c>
      <c r="AO47" s="16" t="s">
        <v>18</v>
      </c>
      <c r="AP47" s="16">
        <v>-24.4552</v>
      </c>
      <c r="AQ47" s="16">
        <v>-27.0291</v>
      </c>
      <c r="AR47" s="16">
        <v>-30.0994</v>
      </c>
      <c r="AS47" s="16">
        <v>-25.2714</v>
      </c>
      <c r="AT47" s="16">
        <v>-31.0284</v>
      </c>
      <c r="AU47" s="16">
        <v>-26.9963</v>
      </c>
      <c r="AV47" s="16">
        <v>-24.3922</v>
      </c>
      <c r="AW47" s="16">
        <v>-30.0101</v>
      </c>
      <c r="AX47" s="16">
        <v>-24.4867</v>
      </c>
      <c r="AY47" s="16">
        <v>-28.2527</v>
      </c>
      <c r="AZ47" s="16">
        <v>-30.8577</v>
      </c>
      <c r="BA47" s="16">
        <v>-27.3803</v>
      </c>
      <c r="BB47" s="16">
        <v>-27.712</v>
      </c>
      <c r="BC47" s="16">
        <v>-29.3916</v>
      </c>
      <c r="BD47" s="16">
        <v>-29.1052</v>
      </c>
      <c r="BE47" s="16">
        <v>-29.6878</v>
      </c>
      <c r="BF47" s="16" t="s">
        <v>18</v>
      </c>
      <c r="BG47" s="16">
        <v>-30.1802</v>
      </c>
      <c r="BH47" s="16">
        <v>-29.4397</v>
      </c>
      <c r="BI47" s="16">
        <v>-28.9818</v>
      </c>
      <c r="BJ47" s="16">
        <v>-28.6967</v>
      </c>
      <c r="BK47" s="16">
        <v>-30.6494</v>
      </c>
      <c r="BL47" s="16" t="s">
        <v>18</v>
      </c>
      <c r="BM47" s="16" t="s">
        <v>18</v>
      </c>
      <c r="BN47" s="16">
        <v>-28.4033</v>
      </c>
      <c r="BO47" s="16">
        <v>-31.8401</v>
      </c>
      <c r="BP47" s="16">
        <v>-31.4987</v>
      </c>
      <c r="BQ47" s="16" t="s">
        <v>18</v>
      </c>
      <c r="BR47" s="16">
        <v>-31.6682</v>
      </c>
      <c r="BS47" s="16">
        <v>-34.1462</v>
      </c>
      <c r="BT47" s="16">
        <v>-35.8745</v>
      </c>
      <c r="BU47" s="16">
        <v>-31.0226</v>
      </c>
      <c r="BV47" s="16">
        <v>-31.8378</v>
      </c>
      <c r="BW47" s="16">
        <v>-33.1512</v>
      </c>
      <c r="BX47" s="16">
        <v>-32.9165</v>
      </c>
      <c r="BY47" s="16">
        <v>-35.8102</v>
      </c>
      <c r="BZ47" s="16">
        <v>-32.5438</v>
      </c>
      <c r="CA47" s="16">
        <v>-33.8365</v>
      </c>
      <c r="CB47" s="16">
        <v>-33.0529</v>
      </c>
      <c r="CC47" s="16">
        <v>-35.0654</v>
      </c>
      <c r="CD47" s="16">
        <v>-35.1463</v>
      </c>
      <c r="CE47" s="16">
        <v>-34.1192</v>
      </c>
      <c r="CF47" s="16">
        <v>-35.1155</v>
      </c>
      <c r="CG47" s="16">
        <v>-34.2232</v>
      </c>
      <c r="CH47" s="16" t="s">
        <v>18</v>
      </c>
      <c r="CI47" s="16">
        <v>-41.0043</v>
      </c>
      <c r="CJ47" s="16">
        <v>-34.4636</v>
      </c>
      <c r="CK47" s="16">
        <v>-34.232</v>
      </c>
      <c r="CL47" s="16">
        <v>-34.6233</v>
      </c>
      <c r="CM47" s="16" t="s">
        <v>18</v>
      </c>
      <c r="CN47" s="16" t="s">
        <v>18</v>
      </c>
      <c r="CO47" s="16">
        <v>-27.733</v>
      </c>
      <c r="CP47" s="16" t="s">
        <v>18</v>
      </c>
      <c r="CQ47" s="16">
        <v>-22.738</v>
      </c>
      <c r="CR47" s="16">
        <v>-28.93</v>
      </c>
      <c r="CS47" s="16">
        <v>-31.6047</v>
      </c>
      <c r="CT47" s="16">
        <v>-31.8897</v>
      </c>
      <c r="CU47" s="16">
        <v>-30.1213</v>
      </c>
      <c r="CV47" s="16" t="s">
        <v>18</v>
      </c>
      <c r="CW47" s="16">
        <v>-29.1118</v>
      </c>
      <c r="CX47" s="16">
        <v>-30.6085</v>
      </c>
      <c r="CY47" s="16">
        <v>-28.1784</v>
      </c>
      <c r="CZ47" s="16">
        <v>-30.1111</v>
      </c>
      <c r="DA47" s="16">
        <v>-33.8118</v>
      </c>
      <c r="DB47" s="16">
        <v>-32.1027</v>
      </c>
      <c r="DC47" s="16">
        <v>-32.5338</v>
      </c>
      <c r="DD47" s="16">
        <v>-31.0668</v>
      </c>
      <c r="DE47" s="16">
        <v>-32.9688</v>
      </c>
      <c r="DF47" s="16">
        <v>-31.3914</v>
      </c>
      <c r="DG47" s="16">
        <v>-31.9137</v>
      </c>
      <c r="DH47" s="16">
        <v>-29.2502</v>
      </c>
      <c r="DI47" s="16">
        <v>-30.879</v>
      </c>
      <c r="DJ47" s="16">
        <v>-30.0384</v>
      </c>
      <c r="DK47" s="16">
        <v>-30.3395</v>
      </c>
      <c r="DL47" s="16">
        <v>-31.6243</v>
      </c>
      <c r="DM47" s="16" t="s">
        <v>18</v>
      </c>
      <c r="DN47" s="16">
        <v>-27.3821</v>
      </c>
      <c r="DO47" s="16">
        <v>-31.5611</v>
      </c>
      <c r="DP47" s="16">
        <v>-29.6074</v>
      </c>
      <c r="DQ47" s="16">
        <v>-28.309</v>
      </c>
      <c r="DR47" s="16">
        <v>-28.9545</v>
      </c>
      <c r="DS47" s="16">
        <v>-28.8641</v>
      </c>
      <c r="DT47" s="16">
        <v>-28.1536</v>
      </c>
      <c r="DU47" s="16">
        <v>-34.4865</v>
      </c>
      <c r="DV47" s="16" t="s">
        <v>18</v>
      </c>
      <c r="DW47" s="16" t="s">
        <v>18</v>
      </c>
      <c r="DX47" s="16" t="s">
        <v>18</v>
      </c>
      <c r="DY47" s="16" t="s">
        <v>18</v>
      </c>
      <c r="DZ47" s="16" t="s">
        <v>18</v>
      </c>
      <c r="EA47" s="16" t="s">
        <v>18</v>
      </c>
      <c r="EB47" s="16" t="s">
        <v>18</v>
      </c>
      <c r="EC47" s="16" t="s">
        <v>18</v>
      </c>
      <c r="ED47" s="16" t="s">
        <v>18</v>
      </c>
      <c r="EE47" s="16" t="s">
        <v>18</v>
      </c>
      <c r="EF47" s="16" t="s">
        <v>18</v>
      </c>
      <c r="EG47" s="16">
        <v>-29.8861</v>
      </c>
      <c r="EH47" s="16">
        <v>-31.1272</v>
      </c>
      <c r="EI47" s="16">
        <v>-33.4004</v>
      </c>
      <c r="EJ47" s="16">
        <v>-40.101</v>
      </c>
      <c r="EK47" s="16">
        <v>-40.101</v>
      </c>
      <c r="EL47" s="16">
        <v>-40.101</v>
      </c>
      <c r="EM47" s="16">
        <v>-31.5823</v>
      </c>
      <c r="EN47" s="16">
        <v>-31.5823</v>
      </c>
      <c r="EO47" s="16">
        <v>-31.8363</v>
      </c>
      <c r="EP47" s="16">
        <v>-31.4752</v>
      </c>
      <c r="EQ47" s="16">
        <v>-30.192</v>
      </c>
      <c r="ER47" s="16">
        <v>-31.7249</v>
      </c>
      <c r="ES47" s="16">
        <v>-33.4004</v>
      </c>
      <c r="ET47" s="16">
        <v>-34.7264</v>
      </c>
      <c r="EU47" s="16">
        <v>-31.8914</v>
      </c>
      <c r="EV47" s="16">
        <v>-33.3652</v>
      </c>
      <c r="EW47" s="16">
        <v>-31.1103</v>
      </c>
      <c r="EX47" s="16">
        <v>-31.5854</v>
      </c>
      <c r="EY47" s="16">
        <v>-31.1376</v>
      </c>
      <c r="EZ47" s="16">
        <v>-29.013</v>
      </c>
      <c r="FA47" s="16">
        <v>-32.8941</v>
      </c>
      <c r="FB47" s="16">
        <v>-39.3415</v>
      </c>
      <c r="FC47" s="16">
        <v>-30.6712</v>
      </c>
      <c r="FD47" s="16">
        <v>-30.8146</v>
      </c>
      <c r="FE47" s="16">
        <v>-35.4698</v>
      </c>
      <c r="FF47" s="16">
        <v>-39.9823</v>
      </c>
      <c r="FG47" s="16">
        <v>-32.1947</v>
      </c>
      <c r="FH47" s="16">
        <v>-36.6257</v>
      </c>
      <c r="FI47" s="16">
        <v>-34.6546</v>
      </c>
      <c r="FJ47" s="16">
        <v>-34.9451</v>
      </c>
      <c r="FK47" s="16">
        <v>-33.3313</v>
      </c>
      <c r="FL47" s="16">
        <v>-32.1299</v>
      </c>
      <c r="FM47" s="16">
        <v>-34.1933</v>
      </c>
      <c r="FN47" s="16">
        <v>-32.6001</v>
      </c>
      <c r="FO47" s="16">
        <v>-28.3757</v>
      </c>
      <c r="FP47" s="16">
        <v>-29.1879</v>
      </c>
      <c r="FQ47" s="16">
        <v>-32.7431</v>
      </c>
      <c r="FR47" s="16">
        <v>-29.8066</v>
      </c>
      <c r="FS47" s="16">
        <v>-29.5989</v>
      </c>
      <c r="FT47" s="16" t="s">
        <v>18</v>
      </c>
      <c r="FU47" s="16" t="s">
        <v>18</v>
      </c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  <c r="IV47" s="57"/>
    </row>
    <row r="48" spans="1:256" s="17" customFormat="1" ht="15.75">
      <c r="A48" s="57"/>
      <c r="B48" s="57"/>
      <c r="C48" s="64" t="s">
        <v>82</v>
      </c>
      <c r="D48" s="16">
        <v>-8.87343</v>
      </c>
      <c r="E48" s="16">
        <v>-7.17107</v>
      </c>
      <c r="F48" s="16">
        <v>-12.46251</v>
      </c>
      <c r="G48" s="16">
        <v>-9.08284</v>
      </c>
      <c r="H48" s="16">
        <v>-8.49295</v>
      </c>
      <c r="I48" s="16">
        <v>-11.80545</v>
      </c>
      <c r="J48" s="16">
        <v>-11.73138</v>
      </c>
      <c r="K48" s="16">
        <v>-11.80561</v>
      </c>
      <c r="L48" s="16">
        <v>-10.07329</v>
      </c>
      <c r="M48" s="16">
        <v>-9.98466</v>
      </c>
      <c r="N48" s="16">
        <v>-11.11554</v>
      </c>
      <c r="O48" s="16">
        <v>-11.71162</v>
      </c>
      <c r="P48" s="16">
        <v>-11.16382</v>
      </c>
      <c r="Q48" s="16">
        <v>-9.99001</v>
      </c>
      <c r="R48" s="16">
        <v>-13.65668</v>
      </c>
      <c r="S48" s="16">
        <v>-7.71138</v>
      </c>
      <c r="T48" s="16">
        <v>-7.97626</v>
      </c>
      <c r="U48" s="16">
        <v>-15.04459</v>
      </c>
      <c r="V48" s="16">
        <v>-11.83635</v>
      </c>
      <c r="W48" s="16">
        <v>-9.32822</v>
      </c>
      <c r="X48" s="16">
        <v>-7.63684</v>
      </c>
      <c r="Y48" s="16">
        <v>-8.80787</v>
      </c>
      <c r="Z48" s="16">
        <v>-8.17809</v>
      </c>
      <c r="AA48" s="16">
        <v>-7.65838</v>
      </c>
      <c r="AB48" s="16">
        <v>-6.3694</v>
      </c>
      <c r="AC48" s="16">
        <v>-9.87395</v>
      </c>
      <c r="AD48" s="16">
        <v>-7.34299</v>
      </c>
      <c r="AE48" s="16" t="s">
        <v>18</v>
      </c>
      <c r="AF48" s="16" t="s">
        <v>18</v>
      </c>
      <c r="AG48" s="16">
        <v>-6.04644</v>
      </c>
      <c r="AH48" s="16">
        <v>-8.84656</v>
      </c>
      <c r="AI48" s="16">
        <v>-8.49665</v>
      </c>
      <c r="AJ48" s="16">
        <v>-10.39338</v>
      </c>
      <c r="AK48" s="16">
        <v>-7.54067</v>
      </c>
      <c r="AL48" s="16">
        <v>-8.32191</v>
      </c>
      <c r="AM48" s="16">
        <v>-9.96247</v>
      </c>
      <c r="AN48" s="16">
        <v>-5.90511</v>
      </c>
      <c r="AO48" s="16" t="s">
        <v>18</v>
      </c>
      <c r="AP48" s="16">
        <v>-6.18684</v>
      </c>
      <c r="AQ48" s="16">
        <v>-7.45885</v>
      </c>
      <c r="AR48" s="16">
        <v>-9.20176</v>
      </c>
      <c r="AS48" s="16">
        <v>-6.43871</v>
      </c>
      <c r="AT48" s="16">
        <v>-9.73243</v>
      </c>
      <c r="AU48" s="16">
        <v>-7.45457</v>
      </c>
      <c r="AV48" s="16">
        <v>-6.17035</v>
      </c>
      <c r="AW48" s="16">
        <v>-8.85036</v>
      </c>
      <c r="AX48" s="16">
        <v>-6.17412</v>
      </c>
      <c r="AY48" s="16">
        <v>-8.25873</v>
      </c>
      <c r="AZ48" s="16">
        <v>-9.76033</v>
      </c>
      <c r="BA48" s="16">
        <v>-7.93474</v>
      </c>
      <c r="BB48" s="16">
        <v>-8.04335</v>
      </c>
      <c r="BC48" s="16">
        <v>-8.70265</v>
      </c>
      <c r="BD48" s="16">
        <v>-8.7419</v>
      </c>
      <c r="BE48" s="16">
        <v>-8.93839</v>
      </c>
      <c r="BF48" s="16" t="s">
        <v>18</v>
      </c>
      <c r="BG48" s="16">
        <v>-9.39382</v>
      </c>
      <c r="BH48" s="16">
        <v>-8.9629</v>
      </c>
      <c r="BI48" s="16">
        <v>-8.74023</v>
      </c>
      <c r="BJ48" s="16">
        <v>-8.6099</v>
      </c>
      <c r="BK48" s="16">
        <v>-9.51727</v>
      </c>
      <c r="BL48" s="16" t="s">
        <v>18</v>
      </c>
      <c r="BM48" s="16" t="s">
        <v>18</v>
      </c>
      <c r="BN48" s="16">
        <v>-8.23778</v>
      </c>
      <c r="BO48" s="16">
        <v>-9.94587</v>
      </c>
      <c r="BP48" s="16">
        <v>-9.99074</v>
      </c>
      <c r="BQ48" s="16" t="s">
        <v>18</v>
      </c>
      <c r="BR48" s="16">
        <v>-10.13555</v>
      </c>
      <c r="BS48" s="16">
        <v>-11.22687</v>
      </c>
      <c r="BT48" s="16">
        <v>-12.44369</v>
      </c>
      <c r="BU48" s="16">
        <v>-9.56286</v>
      </c>
      <c r="BV48" s="16">
        <v>-10.11317</v>
      </c>
      <c r="BW48" s="16">
        <v>-10.93194</v>
      </c>
      <c r="BX48" s="16">
        <v>-10.87245</v>
      </c>
      <c r="BY48" s="16">
        <v>-12.21763</v>
      </c>
      <c r="BZ48" s="16">
        <v>-10.41272</v>
      </c>
      <c r="CA48" s="16">
        <v>-11.01503</v>
      </c>
      <c r="CB48" s="16">
        <v>-10.97109</v>
      </c>
      <c r="CC48" s="16">
        <v>-11.62597</v>
      </c>
      <c r="CD48" s="16">
        <v>-11.65623</v>
      </c>
      <c r="CE48" s="16">
        <v>-11.53837</v>
      </c>
      <c r="CF48" s="16">
        <v>-11.74821</v>
      </c>
      <c r="CG48" s="16">
        <v>-11.27289</v>
      </c>
      <c r="CH48" s="16" t="s">
        <v>18</v>
      </c>
      <c r="CI48" s="16">
        <v>-14.96537</v>
      </c>
      <c r="CJ48" s="16">
        <v>-11.60728</v>
      </c>
      <c r="CK48" s="16">
        <v>-11.14947</v>
      </c>
      <c r="CL48" s="16">
        <v>-11.68849</v>
      </c>
      <c r="CM48" s="16" t="s">
        <v>18</v>
      </c>
      <c r="CN48" s="16" t="s">
        <v>18</v>
      </c>
      <c r="CO48" s="16">
        <v>-8.13572</v>
      </c>
      <c r="CP48" s="16" t="s">
        <v>18</v>
      </c>
      <c r="CQ48" s="16">
        <v>-5.43287</v>
      </c>
      <c r="CR48" s="16">
        <v>-8.57533</v>
      </c>
      <c r="CS48" s="16">
        <v>-9.99392</v>
      </c>
      <c r="CT48" s="16">
        <v>-10.14128</v>
      </c>
      <c r="CU48" s="16">
        <v>-9.15433</v>
      </c>
      <c r="CV48" s="16" t="s">
        <v>18</v>
      </c>
      <c r="CW48" s="16">
        <v>-8.78667</v>
      </c>
      <c r="CX48" s="16">
        <v>-9.59698</v>
      </c>
      <c r="CY48" s="16">
        <v>-7.98717</v>
      </c>
      <c r="CZ48" s="16">
        <v>-8.98616</v>
      </c>
      <c r="DA48" s="16">
        <v>-11.19423</v>
      </c>
      <c r="DB48" s="16">
        <v>-9.98927</v>
      </c>
      <c r="DC48" s="16">
        <v>-10.47866</v>
      </c>
      <c r="DD48" s="16">
        <v>-9.85217</v>
      </c>
      <c r="DE48" s="16">
        <v>-10.57372</v>
      </c>
      <c r="DF48" s="16">
        <v>-9.95666</v>
      </c>
      <c r="DG48" s="16">
        <v>-9.93336</v>
      </c>
      <c r="DH48" s="16">
        <v>-8.66044</v>
      </c>
      <c r="DI48" s="16">
        <v>-9.52254</v>
      </c>
      <c r="DJ48" s="16">
        <v>-9.0012</v>
      </c>
      <c r="DK48" s="16">
        <v>-9.5424</v>
      </c>
      <c r="DL48" s="16">
        <v>-9.98834</v>
      </c>
      <c r="DM48" s="16" t="s">
        <v>18</v>
      </c>
      <c r="DN48" s="16">
        <v>-8.02028</v>
      </c>
      <c r="DO48" s="16">
        <v>-9.95358</v>
      </c>
      <c r="DP48" s="16">
        <v>-8.83176</v>
      </c>
      <c r="DQ48" s="16">
        <v>-8.34706</v>
      </c>
      <c r="DR48" s="16">
        <v>-8.55723</v>
      </c>
      <c r="DS48" s="16">
        <v>-8.77654</v>
      </c>
      <c r="DT48" s="16">
        <v>-8.3089</v>
      </c>
      <c r="DU48" s="16">
        <v>-11.6955</v>
      </c>
      <c r="DV48" s="16" t="s">
        <v>18</v>
      </c>
      <c r="DW48" s="16" t="s">
        <v>18</v>
      </c>
      <c r="DX48" s="16" t="s">
        <v>18</v>
      </c>
      <c r="DY48" s="16" t="s">
        <v>18</v>
      </c>
      <c r="DZ48" s="16" t="s">
        <v>18</v>
      </c>
      <c r="EA48" s="16" t="s">
        <v>18</v>
      </c>
      <c r="EB48" s="16" t="s">
        <v>18</v>
      </c>
      <c r="EC48" s="16" t="s">
        <v>18</v>
      </c>
      <c r="ED48" s="16" t="s">
        <v>18</v>
      </c>
      <c r="EE48" s="16" t="s">
        <v>18</v>
      </c>
      <c r="EF48" s="16" t="s">
        <v>18</v>
      </c>
      <c r="EG48" s="16">
        <v>-9.01194</v>
      </c>
      <c r="EH48" s="16">
        <v>-9.79002</v>
      </c>
      <c r="EI48" s="16">
        <v>-11.0204</v>
      </c>
      <c r="EJ48" s="16">
        <v>-14.19945</v>
      </c>
      <c r="EK48" s="16">
        <v>-14.19945</v>
      </c>
      <c r="EL48" s="16">
        <v>-14.19945</v>
      </c>
      <c r="EM48" s="16">
        <v>-9.91208</v>
      </c>
      <c r="EN48" s="16">
        <v>-9.91208</v>
      </c>
      <c r="EO48" s="16">
        <v>-9.92196</v>
      </c>
      <c r="EP48" s="16">
        <v>-9.92163</v>
      </c>
      <c r="EQ48" s="16">
        <v>-9.44264</v>
      </c>
      <c r="ER48" s="16">
        <v>-9.89763</v>
      </c>
      <c r="ES48" s="16">
        <v>-11.0204</v>
      </c>
      <c r="ET48" s="16">
        <v>-11.49617</v>
      </c>
      <c r="EU48" s="16">
        <v>-10.35609</v>
      </c>
      <c r="EV48" s="16">
        <v>-10.94913</v>
      </c>
      <c r="EW48" s="16">
        <v>-9.84545</v>
      </c>
      <c r="EX48" s="16">
        <v>-9.85947</v>
      </c>
      <c r="EY48" s="16">
        <v>-9.8435</v>
      </c>
      <c r="EZ48" s="16">
        <v>-8.75537</v>
      </c>
      <c r="FA48" s="16">
        <v>-10.51953</v>
      </c>
      <c r="FB48" s="16">
        <v>-14.16201</v>
      </c>
      <c r="FC48" s="16">
        <v>-9.39158</v>
      </c>
      <c r="FD48" s="16">
        <v>-9.5301</v>
      </c>
      <c r="FE48" s="16">
        <v>-12.01512</v>
      </c>
      <c r="FF48" s="16">
        <v>-14.21157</v>
      </c>
      <c r="FG48" s="16">
        <v>-10.38466</v>
      </c>
      <c r="FH48" s="16">
        <v>-12.76869</v>
      </c>
      <c r="FI48" s="16">
        <v>-11.43265</v>
      </c>
      <c r="FJ48" s="16">
        <v>-12.01049</v>
      </c>
      <c r="FK48" s="16">
        <v>-10.86907</v>
      </c>
      <c r="FL48" s="16">
        <v>-10.18173</v>
      </c>
      <c r="FM48" s="16">
        <v>-11.40942</v>
      </c>
      <c r="FN48" s="16">
        <v>-10.71687</v>
      </c>
      <c r="FO48" s="16">
        <v>-8.17525</v>
      </c>
      <c r="FP48" s="16">
        <v>-8.67434</v>
      </c>
      <c r="FQ48" s="16">
        <v>-10.81513</v>
      </c>
      <c r="FR48" s="16">
        <v>-9.10266</v>
      </c>
      <c r="FS48" s="16">
        <v>-9.20576</v>
      </c>
      <c r="FT48" s="16" t="s">
        <v>18</v>
      </c>
      <c r="FU48" s="16" t="s">
        <v>18</v>
      </c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  <c r="IV48" s="57"/>
    </row>
    <row r="49" spans="14:114" s="31" customFormat="1" ht="12.75"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0"/>
      <c r="AH49" s="41"/>
      <c r="AI49" s="41"/>
      <c r="AJ49" s="40"/>
      <c r="AK49" s="41"/>
      <c r="AL49" s="41"/>
      <c r="AM49" s="41"/>
      <c r="AN49" s="40"/>
      <c r="AO49" s="40"/>
      <c r="AP49" s="41"/>
      <c r="AQ49" s="41"/>
      <c r="AR49" s="41"/>
      <c r="AS49" s="41"/>
      <c r="AT49" s="40"/>
      <c r="AU49" s="41"/>
      <c r="AV49" s="40"/>
      <c r="AW49" s="40"/>
      <c r="AX49" s="40"/>
      <c r="AY49" s="40"/>
      <c r="AZ49" s="40"/>
      <c r="BA49" s="41"/>
      <c r="BB49" s="41"/>
      <c r="BC49" s="41"/>
      <c r="BD49" s="41"/>
      <c r="BE49" s="40"/>
      <c r="BF49" s="40"/>
      <c r="BG49" s="40"/>
      <c r="BH49" s="40"/>
      <c r="BI49" s="41"/>
      <c r="BJ49" s="41"/>
      <c r="BK49" s="42"/>
      <c r="BL49" s="41"/>
      <c r="BM49" s="41"/>
      <c r="BN49" s="41"/>
      <c r="BO49" s="41"/>
      <c r="BP49" s="42"/>
      <c r="BQ49" s="41"/>
      <c r="BR49" s="41"/>
      <c r="BS49" s="41"/>
      <c r="BT49" s="41"/>
      <c r="BU49" s="41"/>
      <c r="BV49" s="41"/>
      <c r="BW49" s="41"/>
      <c r="BX49" s="41"/>
      <c r="BY49" s="40"/>
      <c r="BZ49" s="41"/>
      <c r="CA49" s="41"/>
      <c r="CB49" s="41"/>
      <c r="CC49" s="41"/>
      <c r="CD49" s="40"/>
      <c r="CE49" s="40"/>
      <c r="CF49" s="40"/>
      <c r="CG49" s="41"/>
      <c r="CH49" s="41"/>
      <c r="CI49" s="40"/>
      <c r="CJ49" s="41"/>
      <c r="CK49" s="41"/>
      <c r="CL49" s="41"/>
      <c r="CM49" s="41"/>
      <c r="CN49" s="41"/>
      <c r="CO49" s="41"/>
      <c r="CP49" s="41"/>
      <c r="CQ49" s="41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</row>
    <row r="50" spans="3:12" s="54" customFormat="1" ht="14.25">
      <c r="C50" s="33" t="s">
        <v>36</v>
      </c>
      <c r="D50" s="34" t="s">
        <v>70</v>
      </c>
      <c r="E50" s="65"/>
      <c r="F50" s="65"/>
      <c r="G50" s="65"/>
      <c r="H50" s="23"/>
      <c r="I50" s="23"/>
      <c r="J50" s="23"/>
      <c r="K50" s="23"/>
      <c r="L50" s="23"/>
    </row>
    <row r="51" spans="3:12" s="54" customFormat="1" ht="14.25">
      <c r="C51" s="36" t="s">
        <v>39</v>
      </c>
      <c r="D51" s="34" t="s">
        <v>37</v>
      </c>
      <c r="E51" s="65"/>
      <c r="F51" s="65"/>
      <c r="G51" s="65"/>
      <c r="H51" s="23"/>
      <c r="I51" s="23"/>
      <c r="J51" s="23"/>
      <c r="K51" s="23"/>
      <c r="L51" s="23"/>
    </row>
    <row r="52" spans="3:12" s="54" customFormat="1" ht="14.25">
      <c r="C52" s="37" t="s">
        <v>72</v>
      </c>
      <c r="D52" s="34" t="s">
        <v>38</v>
      </c>
      <c r="E52" s="65"/>
      <c r="F52" s="65"/>
      <c r="G52" s="65"/>
      <c r="H52" s="23"/>
      <c r="I52" s="23"/>
      <c r="J52" s="23"/>
      <c r="K52" s="23"/>
      <c r="L52" s="23"/>
    </row>
    <row r="53" spans="3:12" s="54" customFormat="1" ht="14.25">
      <c r="C53" s="36" t="s">
        <v>71</v>
      </c>
      <c r="D53" s="34" t="s">
        <v>40</v>
      </c>
      <c r="E53" s="65"/>
      <c r="F53" s="65"/>
      <c r="G53" s="65"/>
      <c r="H53" s="23"/>
      <c r="I53" s="23"/>
      <c r="J53" s="23"/>
      <c r="K53" s="23"/>
      <c r="L53" s="23"/>
    </row>
    <row r="54" spans="3:12" s="54" customFormat="1" ht="14.25">
      <c r="C54" s="37" t="s">
        <v>73</v>
      </c>
      <c r="D54" s="34" t="s">
        <v>41</v>
      </c>
      <c r="E54" s="65"/>
      <c r="F54" s="65"/>
      <c r="G54" s="65"/>
      <c r="H54" s="23"/>
      <c r="I54" s="23"/>
      <c r="J54" s="23"/>
      <c r="K54" s="23"/>
      <c r="L54" s="23"/>
    </row>
    <row r="55" spans="3:12" s="54" customFormat="1" ht="14.25">
      <c r="C55" s="37" t="s">
        <v>74</v>
      </c>
      <c r="D55" s="34" t="s">
        <v>42</v>
      </c>
      <c r="E55" s="65"/>
      <c r="F55" s="65"/>
      <c r="G55" s="65"/>
      <c r="H55" s="23"/>
      <c r="I55" s="23"/>
      <c r="J55" s="23"/>
      <c r="K55" s="23"/>
      <c r="L55" s="23"/>
    </row>
    <row r="56" spans="3:12" s="54" customFormat="1" ht="14.25">
      <c r="C56" s="37" t="s">
        <v>75</v>
      </c>
      <c r="D56" s="34" t="s">
        <v>43</v>
      </c>
      <c r="E56" s="65"/>
      <c r="F56" s="65"/>
      <c r="G56" s="65"/>
      <c r="H56" s="23"/>
      <c r="I56" s="23"/>
      <c r="J56" s="23"/>
      <c r="K56" s="23"/>
      <c r="L56" s="23"/>
    </row>
    <row r="57" spans="3:12" s="54" customFormat="1" ht="14.25">
      <c r="C57" s="36" t="s">
        <v>76</v>
      </c>
      <c r="D57" s="38" t="s">
        <v>44</v>
      </c>
      <c r="E57" s="65"/>
      <c r="F57" s="65"/>
      <c r="G57" s="65"/>
      <c r="H57" s="23"/>
      <c r="I57" s="23"/>
      <c r="J57" s="23"/>
      <c r="K57" s="23"/>
      <c r="L57" s="23"/>
    </row>
    <row r="58" spans="3:12" s="54" customFormat="1" ht="14.25">
      <c r="C58" s="36" t="s">
        <v>83</v>
      </c>
      <c r="D58" s="36" t="s">
        <v>45</v>
      </c>
      <c r="E58" s="65"/>
      <c r="F58" s="65"/>
      <c r="G58" s="65"/>
      <c r="H58" s="23"/>
      <c r="I58" s="23"/>
      <c r="J58" s="23"/>
      <c r="K58" s="23"/>
      <c r="L58" s="23"/>
    </row>
    <row r="59" spans="3:12" s="54" customFormat="1" ht="15.75">
      <c r="C59" s="36" t="s">
        <v>78</v>
      </c>
      <c r="D59" s="36" t="s">
        <v>46</v>
      </c>
      <c r="E59" s="65"/>
      <c r="F59" s="65"/>
      <c r="G59" s="65"/>
      <c r="H59" s="23"/>
      <c r="I59" s="23"/>
      <c r="J59" s="23"/>
      <c r="K59" s="23"/>
      <c r="L59" s="23"/>
    </row>
    <row r="60" s="54" customFormat="1" ht="12.75"/>
    <row r="61" s="54" customFormat="1" ht="12.75"/>
    <row r="62" s="54" customFormat="1" ht="12.75"/>
    <row r="63" s="54" customFormat="1" ht="12.75"/>
    <row r="64" s="54" customFormat="1" ht="12.75"/>
    <row r="65" s="54" customFormat="1" ht="12.75"/>
    <row r="66" s="54" customFormat="1" ht="12.75"/>
    <row r="67" s="54" customFormat="1" ht="12.75"/>
    <row r="68" s="54" customFormat="1" ht="12.75"/>
    <row r="69" s="54" customFormat="1" ht="12.75"/>
    <row r="70" s="54" customFormat="1" ht="12.75"/>
    <row r="71" s="54" customFormat="1" ht="12.75"/>
    <row r="72" s="54" customFormat="1" ht="12.75"/>
    <row r="73" s="54" customFormat="1" ht="12.75"/>
    <row r="74" s="54" customFormat="1" ht="12.75"/>
    <row r="75" s="54" customFormat="1" ht="12.75"/>
    <row r="76" s="54" customFormat="1" ht="12.75"/>
    <row r="77" s="54" customFormat="1" ht="12.75"/>
    <row r="78" s="54" customFormat="1" ht="12.75"/>
    <row r="79" s="54" customFormat="1" ht="12.75"/>
    <row r="80" s="54" customFormat="1" ht="12.75"/>
    <row r="81" s="54" customFormat="1" ht="12.75"/>
    <row r="82" s="54" customFormat="1" ht="12.75"/>
    <row r="83" s="54" customFormat="1" ht="12.75"/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  <row r="101" s="54" customFormat="1" ht="12.75"/>
    <row r="102" s="54" customFormat="1" ht="12.75"/>
    <row r="103" s="54" customFormat="1" ht="12.75"/>
    <row r="104" s="54" customFormat="1" ht="12.75"/>
  </sheetData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</dc:creator>
  <cp:keywords/>
  <dc:description/>
  <cp:lastModifiedBy>Rechenzentrum</cp:lastModifiedBy>
  <dcterms:created xsi:type="dcterms:W3CDTF">2003-11-25T10:52:25Z</dcterms:created>
  <dcterms:modified xsi:type="dcterms:W3CDTF">2004-01-07T17:36:39Z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